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7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ece Aqui" sheetId="1" state="visible" r:id="rId3"/>
    <sheet name="Distribuição" sheetId="2" state="visible" r:id="rId4"/>
    <sheet name="Meus Gastos" sheetId="3" state="visible" r:id="rId5"/>
    <sheet name="Meus Investimentos" sheetId="4" state="visible" r:id="rId6"/>
    <sheet name="Controle Mensal" sheetId="5" state="visible" r:id="rId7"/>
    <sheet name="Resumo por Categoria" sheetId="6" state="visible" r:id="rId8"/>
    <sheet name="Simulador" sheetId="7" state="visible" r:id="rId9"/>
    <sheet name="Guia de Investimentos" sheetId="8" state="visible" r:id="rId10"/>
    <sheet name="Lista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<sst xmlns="http://schemas.openxmlformats.org/spreadsheetml/2006/main" count="425" uniqueCount="263">
  <si>
    <t xml:space="preserve">MÉTODO PROSPERIDADE • FRED ESTEVES</t>
  </si>
  <si>
    <t xml:space="preserve">Sua Planilha da Regra de Ouro dos 100%</t>
  </si>
  <si>
    <t xml:space="preserve">Organize, acompanhe e simule a sua prosperidade</t>
  </si>
  <si>
    <t xml:space="preserve">COMO USAR</t>
  </si>
  <si>
    <t xml:space="preserve">1. Salve a planilha</t>
  </si>
  <si>
    <t xml:space="preserve">Abra no Excel, no Google Planilhas ou no Numbers (celular ou computador) e salve com o seu nome. Ela é só sua.</t>
  </si>
  <si>
    <t xml:space="preserve">2. Preencha só as células amarelas</t>
  </si>
  <si>
    <t xml:space="preserve">Células com fundo amarelo e números em azul são os seus dados. O resto é calculado sozinho.</t>
  </si>
  <si>
    <t xml:space="preserve">3. Aba “Distribuição”</t>
  </si>
  <si>
    <t xml:space="preserve">Digite sua renda líquida mensal e veja quanto vai para cada destino.</t>
  </si>
  <si>
    <t xml:space="preserve">4. Aba “Meus Gastos”</t>
  </si>
  <si>
    <t xml:space="preserve">Lance cada gasto (mercado, gasolina, prestação, dízimo…). A planilha descobre o destino sozinha.</t>
  </si>
  <si>
    <t xml:space="preserve">5. Aba “Meus Investimentos”</t>
  </si>
  <si>
    <t xml:space="preserve">Registre cada aplicação (Tesouro Selic, CDB, fundos imobiliários, bolsa, dólar…).</t>
  </si>
  <si>
    <t xml:space="preserve">6. Abas de resultado</t>
  </si>
  <si>
    <t xml:space="preserve">“Controle Mensal” e “Resumo por Categoria” se preenchem sozinhos com os seus lançamentos.</t>
  </si>
  <si>
    <t xml:space="preserve">7. Aba “Simulador”</t>
  </si>
  <si>
    <t xml:space="preserve">Simule quanto o seu “Investir” pode se tornar ao longo dos anos com juros compostos.</t>
  </si>
  <si>
    <t xml:space="preserve">8. Aba “Guia de Investimentos”</t>
  </si>
  <si>
    <t xml:space="preserve">Entenda cada tipo de investimento: risco, prazo e para que serve.</t>
  </si>
  <si>
    <t xml:space="preserve">LEGENDA</t>
  </si>
  <si>
    <t xml:space="preserve">Célula amarela, número azul</t>
  </si>
  <si>
    <t xml:space="preserve">Você digita</t>
  </si>
  <si>
    <t xml:space="preserve">Célula branca, número preto</t>
  </si>
  <si>
    <t xml:space="preserve">Fórmula automática — não precisa mexer</t>
  </si>
  <si>
    <t xml:space="preserve">FALE COM FRED ESTEVES</t>
  </si>
  <si>
    <t xml:space="preserve">Site</t>
  </si>
  <si>
    <t xml:space="preserve">fredesteves.com.br</t>
  </si>
  <si>
    <t xml:space="preserve">Instagram</t>
  </si>
  <si>
    <t xml:space="preserve">@fredestevesoficial</t>
  </si>
  <si>
    <t xml:space="preserve">E-mail</t>
  </si>
  <si>
    <t xml:space="preserve">contato@fredesteves.com.br</t>
  </si>
  <si>
    <t xml:space="preserve">“Prosperidade é uma decisão diária pautada no respeito pelo seu dinheiro e na clareza das suas prioridades.” — Fred Esteves</t>
  </si>
  <si>
    <t xml:space="preserve">Distribuição da Sua Renda</t>
  </si>
  <si>
    <t xml:space="preserve">Digite sua renda líquida mensal — o resto se calcula sozinho</t>
  </si>
  <si>
    <t xml:space="preserve">Seu nome</t>
  </si>
  <si>
    <t xml:space="preserve">Maria Silva</t>
  </si>
  <si>
    <t xml:space="preserve">Renda líquida mensal</t>
  </si>
  <si>
    <t xml:space="preserve">← digite aqui o valor que entra por mês (já descontados impostos)</t>
  </si>
  <si>
    <t xml:space="preserve">Destino</t>
  </si>
  <si>
    <t xml:space="preserve">%</t>
  </si>
  <si>
    <t xml:space="preserve">Valor no mês</t>
  </si>
  <si>
    <t xml:space="preserve">Para que serve</t>
  </si>
  <si>
    <t xml:space="preserve">Pagar Contas</t>
  </si>
  <si>
    <t xml:space="preserve">Moradia, alimentação, saúde, transporte, educação</t>
  </si>
  <si>
    <t xml:space="preserve">Investir</t>
  </si>
  <si>
    <t xml:space="preserve">Ativos que geram renda: renda fixa, ações, imóveis, negócios</t>
  </si>
  <si>
    <t xml:space="preserve">Doar</t>
  </si>
  <si>
    <t xml:space="preserve">Causas e pessoas que precisam de apoio</t>
  </si>
  <si>
    <t xml:space="preserve">Sonhos</t>
  </si>
  <si>
    <t xml:space="preserve">Projetos de médio e longo prazo</t>
  </si>
  <si>
    <t xml:space="preserve">Se Pagar</t>
  </si>
  <si>
    <t xml:space="preserve">Seu lazer e prazer pessoal do mês, sem culpa</t>
  </si>
  <si>
    <t xml:space="preserve">Abundar (Curinga)</t>
  </si>
  <si>
    <t xml:space="preserve">Experiências sem trava ou acelerador das outras fatias</t>
  </si>
  <si>
    <t xml:space="preserve">TOTAL</t>
  </si>
  <si>
    <t xml:space="preserve">As porcentagens do Método vêm preenchidas (60/10/10/10/5/5). Você pode ajustá-las, desde que a soma continue 100%.</t>
  </si>
  <si>
    <t xml:space="preserve">Plano de ação: no dia em que o dinheiro entrar, faça as transferências para cada destino. Não espere o mês acabar.</t>
  </si>
  <si>
    <t xml:space="preserve">Meus Gastos</t>
  </si>
  <si>
    <t xml:space="preserve">Lance cada gasto: escolha a categoria e o destino aparece sozinho</t>
  </si>
  <si>
    <t xml:space="preserve">Data no formato dd/mm/aaaa. As linhas de janeiro são exemplos: apague-as e lance os seus gastos.</t>
  </si>
  <si>
    <t xml:space="preserve">Data</t>
  </si>
  <si>
    <t xml:space="preserve">Categoria</t>
  </si>
  <si>
    <t xml:space="preserve">Destino (automático)</t>
  </si>
  <si>
    <t xml:space="preserve">Descrição (opcional)</t>
  </si>
  <si>
    <t xml:space="preserve">Valor</t>
  </si>
  <si>
    <t xml:space="preserve">Mês</t>
  </si>
  <si>
    <t xml:space="preserve">Ano</t>
  </si>
  <si>
    <t xml:space="preserve">Aluguel / Prestação da casa</t>
  </si>
  <si>
    <t xml:space="preserve">Aluguel</t>
  </si>
  <si>
    <t xml:space="preserve">Energia</t>
  </si>
  <si>
    <t xml:space="preserve">Conta de luz</t>
  </si>
  <si>
    <t xml:space="preserve">Mercado</t>
  </si>
  <si>
    <t xml:space="preserve">Compra do mês</t>
  </si>
  <si>
    <t xml:space="preserve">Gasolina</t>
  </si>
  <si>
    <t xml:space="preserve">Tanque cheio</t>
  </si>
  <si>
    <t xml:space="preserve">Prestação do carro</t>
  </si>
  <si>
    <t xml:space="preserve">Parcela 12/48</t>
  </si>
  <si>
    <t xml:space="preserve">Dízimo</t>
  </si>
  <si>
    <t xml:space="preserve">Igreja</t>
  </si>
  <si>
    <t xml:space="preserve">Doação a instituto / ONG</t>
  </si>
  <si>
    <t xml:space="preserve">Instituto parceiro</t>
  </si>
  <si>
    <t xml:space="preserve">Viagem</t>
  </si>
  <si>
    <t xml:space="preserve">Reserva para as férias</t>
  </si>
  <si>
    <t xml:space="preserve">Restaurante / Delivery</t>
  </si>
  <si>
    <t xml:space="preserve">Jantar em família</t>
  </si>
  <si>
    <t xml:space="preserve">Assinaturas e streaming</t>
  </si>
  <si>
    <t xml:space="preserve">Streaming</t>
  </si>
  <si>
    <t xml:space="preserve">Experiência sem olhar preço</t>
  </si>
  <si>
    <t xml:space="preserve">Passeio especial</t>
  </si>
  <si>
    <t xml:space="preserve">Meus Investimentos</t>
  </si>
  <si>
    <t xml:space="preserve">Registre cada aplicação feita com a fatia “Investir” e veja como sua carteira está dividida</t>
  </si>
  <si>
    <t xml:space="preserve">Data no formato dd/mm/aaaa. As duas primeiras linhas são exemplos: apague-as e lance as suas aplicações.</t>
  </si>
  <si>
    <t xml:space="preserve">Tipo de investimento</t>
  </si>
  <si>
    <t xml:space="preserve">Valor aplicado</t>
  </si>
  <si>
    <t xml:space="preserve">Onde (banco/corretora)</t>
  </si>
  <si>
    <t xml:space="preserve">Rentab. anual esperada</t>
  </si>
  <si>
    <t xml:space="preserve">Estimativa em 12 meses</t>
  </si>
  <si>
    <t xml:space="preserve">Sua carteira por tipo</t>
  </si>
  <si>
    <t xml:space="preserve">Total aplicado</t>
  </si>
  <si>
    <t xml:space="preserve">% da carteira</t>
  </si>
  <si>
    <t xml:space="preserve">Tesouro Selic</t>
  </si>
  <si>
    <t xml:space="preserve">Tesouro Direto</t>
  </si>
  <si>
    <t xml:space="preserve">Fundos Imobiliários (FIIs)</t>
  </si>
  <si>
    <t xml:space="preserve">Corretora</t>
  </si>
  <si>
    <t xml:space="preserve">TOTAL INVESTIDO</t>
  </si>
  <si>
    <t xml:space="preserve">Controle Mensal: Planejado × Realizado</t>
  </si>
  <si>
    <t xml:space="preserve">Digite a renda de cada mês. O realizado vem sozinho das abas Meus Gastos e Meus Investimentos</t>
  </si>
  <si>
    <t xml:space="preserve">RENDA LÍQUIDA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</si>
  <si>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</si>
  <si>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</si>
  <si>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</si>
  <si>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</si>
  <si>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</si>
  <si>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</si>
  <si>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</si>
  <si>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</si>
  <si>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</si>
  <si>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</si>
  <si>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</si>
  <si>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</si>
  <si>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Total do ano</t>
  </si>
  <si>
    <t xml:space="preserve">Quanto entrou no mês</t>
  </si>
  <si>
    <t xml:space="preserve">PLANEJADO (automático)</t>
  </si>
  <si>
    <t xml:space="preserve">REALIZADO (automático)</t>
  </si>
  <si>
    <t xml:space="preserve">Total realizado</t>
  </si>
  <si>
    <t xml:space="preserve">SALDO (planejado − realizado)</t>
  </si>
  <si>
    <t xml:space="preserve">Saldo em vermelho = você passou do teto desse destino. Use o “Abundar (Curinga)” para cobrir ou ajuste no mês seguinte.</t>
  </si>
  <si>
    <t xml:space="preserve">O realizado (em verde) é somado automaticamente dos lançamentos. Os valores de janeiro vêm dos exemplos — apague-os e lance os seus.</t>
  </si>
  <si>
    <t xml:space="preserve">Planejado no ano</t>
  </si>
  <si>
    <t xml:space="preserve">Realizado no ano</t>
  </si>
  <si>
    <t xml:space="preserve">Para Onde Vai o Seu Dinheiro</t>
  </si>
  <si>
    <t xml:space="preserve">Total gasto em cada categoria, mês a mês (automático, a partir de Meus Gastos)</t>
  </si>
  <si>
    <t xml:space="preserve">(o mesmo ano da aba Controle Mensal)</t>
  </si>
  <si>
    <t xml:space="preserve">% do total</t>
  </si>
  <si>
    <t xml:space="preserve">TOTAL GASTO</t>
  </si>
  <si>
    <t xml:space="preserve">Simulador de Crescimento do Seu “Investir”</t>
  </si>
  <si>
    <t xml:space="preserve">Veja o poder dos juros compostos sobre os 10% que você investe todo mês</t>
  </si>
  <si>
    <t xml:space="preserve">Vem da aba Distribuição (pode substituir)</t>
  </si>
  <si>
    <t xml:space="preserve">% destinado a Investir</t>
  </si>
  <si>
    <t xml:space="preserve">Valor que você já tem investido</t>
  </si>
  <si>
    <t xml:space="preserve">Ponto de partida</t>
  </si>
  <si>
    <t xml:space="preserve">Rentabilidade anual esperada</t>
  </si>
  <si>
    <t xml:space="preserve">Ex.: 8% ao ano. Use uma estimativa conservadora</t>
  </si>
  <si>
    <t xml:space="preserve">Aumento anual do aporte</t>
  </si>
  <si>
    <t xml:space="preserve">Quanto seu aporte cresce por ano (aumento de renda)</t>
  </si>
  <si>
    <t xml:space="preserve">Aporte mensal inicial</t>
  </si>
  <si>
    <t xml:space="preserve">Rentabilidade mensal equivalente</t>
  </si>
  <si>
    <t xml:space="preserve">Aporte mensal</t>
  </si>
  <si>
    <t xml:space="preserve">Total aportado</t>
  </si>
  <si>
    <t xml:space="preserve">Rendimento acumulado</t>
  </si>
  <si>
    <t xml:space="preserve">Patrimônio no fim do ano</t>
  </si>
  <si>
    <t xml:space="preserve">Linhas destacadas: marcos de 5, 10, 15 e 20 anos. Simulação educativa, sem garantia de rentabilidade.</t>
  </si>
  <si>
    <t xml:space="preserve">Em 10 anos você terá</t>
  </si>
  <si>
    <t xml:space="preserve">Em 20 anos você terá</t>
  </si>
  <si>
    <t xml:space="preserve">Guia de Investimentos</t>
  </si>
  <si>
    <t xml:space="preserve">Conheça as opções antes de decidir onde colocar a sua fatia “Investir”</t>
  </si>
  <si>
    <t xml:space="preserve">Investimento</t>
  </si>
  <si>
    <t xml:space="preserve">O que é</t>
  </si>
  <si>
    <t xml:space="preserve">Risco</t>
  </si>
  <si>
    <t xml:space="preserve">Quando posso resgatar</t>
  </si>
  <si>
    <t xml:space="preserve">Indicado para</t>
  </si>
  <si>
    <t xml:space="preserve">Garantia, impostos e atenção</t>
  </si>
  <si>
    <t xml:space="preserve">Poupança</t>
  </si>
  <si>
    <t xml:space="preserve">Conta de poupança do banco. Simples e conhecida, mas costuma render menos que outras opções de renda fixa.</t>
  </si>
  <si>
    <t xml:space="preserve">Muito baixo</t>
  </si>
  <si>
    <t xml:space="preserve">Diária</t>
  </si>
  <si>
    <t xml:space="preserve">Curto prazo</t>
  </si>
  <si>
    <t xml:space="preserve">Garantia do FGC. Isenta de Imposto de Renda.</t>
  </si>
  <si>
    <t xml:space="preserve">Título público do Governo Federal que acompanha a taxa básica de juros (Selic).</t>
  </si>
  <si>
    <t xml:space="preserve">D+1 (cai no dia útil seguinte)</t>
  </si>
  <si>
    <t xml:space="preserve">Reserva de emergência</t>
  </si>
  <si>
    <t xml:space="preserve">Garantido pelo Tesouro Nacional. IR regressivo sobre o lucro.</t>
  </si>
  <si>
    <t xml:space="preserve">Tesouro IPCA+</t>
  </si>
  <si>
    <t xml:space="preserve">Título público que rende a inflação (IPCA) mais uma taxa fixa. Protege o poder de compra.</t>
  </si>
  <si>
    <t xml:space="preserve">Baixo (oscila se vender antes)</t>
  </si>
  <si>
    <t xml:space="preserve">D+1, mas o preço varia antes do vencimento</t>
  </si>
  <si>
    <t xml:space="preserve">Longo prazo / aposentadoria</t>
  </si>
  <si>
    <t xml:space="preserve">Garantido pelo Tesouro Nacional. IR regressivo.</t>
  </si>
  <si>
    <t xml:space="preserve">Tesouro Prefixado</t>
  </si>
  <si>
    <t xml:space="preserve">Título público com taxa definida no dia da compra. Você sabe quanto vai receber no vencimento.</t>
  </si>
  <si>
    <t xml:space="preserve">Médio prazo, com data definida</t>
  </si>
  <si>
    <t xml:space="preserve">CDB</t>
  </si>
  <si>
    <t xml:space="preserve">Você empresta dinheiro ao banco e recebe juros. Muitos rendem um percentual do CDI.</t>
  </si>
  <si>
    <t xml:space="preserve">Baixo</t>
  </si>
  <si>
    <t xml:space="preserve">Varia: diária ou só no vencimento</t>
  </si>
  <si>
    <t xml:space="preserve">Curto a médio prazo</t>
  </si>
  <si>
    <t xml:space="preserve">Garantia do FGC até R$ 250 mil por CPF por instituição. IR regressivo.</t>
  </si>
  <si>
    <t xml:space="preserve">LCI / LCA</t>
  </si>
  <si>
    <t xml:space="preserve">Letras de crédito ligadas ao setor imobiliário (LCI) ou do agronegócio (LCA).</t>
  </si>
  <si>
    <t xml:space="preserve">Geralmente com carência mínima</t>
  </si>
  <si>
    <t xml:space="preserve">Médio prazo</t>
  </si>
  <si>
    <t xml:space="preserve">Garantia do FGC. Hoje isentas de IR para pessoa física (regras podem mudar).</t>
  </si>
  <si>
    <t xml:space="preserve">Fundos de Renda Fixa</t>
  </si>
  <si>
    <t xml:space="preserve">Fundo administrado por um gestor que aplica em títulos de renda fixa.</t>
  </si>
  <si>
    <t xml:space="preserve">Baixo a médio</t>
  </si>
  <si>
    <t xml:space="preserve">Varia conforme o fundo</t>
  </si>
  <si>
    <t xml:space="preserve">Sem FGC. Cobra taxa de administração. IR conforme o tipo de fundo.</t>
  </si>
  <si>
    <t xml:space="preserve">Cotas negociadas na bolsa de fundos que investem em imóveis (shoppings, galpões, escritórios) e distribuem aluguéis.</t>
  </si>
  <si>
    <t xml:space="preserve">Médio</t>
  </si>
  <si>
    <t xml:space="preserve">Venda na bolsa, cai em D+2</t>
  </si>
  <si>
    <t xml:space="preserve">Longo prazo / renda mensal</t>
  </si>
  <si>
    <t xml:space="preserve">Sem FGC. Rendimentos mensais hoje isentos de IR para pessoa física em regra (podem mudar).</t>
  </si>
  <si>
    <t xml:space="preserve">Imóveis (aluguel)</t>
  </si>
  <si>
    <t xml:space="preserve">Compra de imóvel para alugar ou valorizar.</t>
  </si>
  <si>
    <t xml:space="preserve">Baixa: vender pode levar meses</t>
  </si>
  <si>
    <t xml:space="preserve">Longo prazo</t>
  </si>
  <si>
    <t xml:space="preserve">Custos de escritura, ITBI, manutenção e IR sobre aluguel.</t>
  </si>
  <si>
    <t xml:space="preserve">Ações (Bolsa de Valores)</t>
  </si>
  <si>
    <t xml:space="preserve">Você vira sócio de empresas. Ganha com a valorização e com os dividendos.</t>
  </si>
  <si>
    <t xml:space="preserve">Alto</t>
  </si>
  <si>
    <t xml:space="preserve">Longo prazo (5 anos ou mais)</t>
  </si>
  <si>
    <t xml:space="preserve">Sem FGC. Preço sobe e desce todos os dias.</t>
  </si>
  <si>
    <t xml:space="preserve">ETFs (fundos de índice)</t>
  </si>
  <si>
    <t xml:space="preserve">Uma cota que compra uma cesta inteira de ações, como o Ibovespa ou o S&amp;P 500.</t>
  </si>
  <si>
    <t xml:space="preserve">Médio a alto</t>
  </si>
  <si>
    <t xml:space="preserve">Sem FGC. Diversifica com pouco dinheiro.</t>
  </si>
  <si>
    <t xml:space="preserve">Dólar</t>
  </si>
  <si>
    <t xml:space="preserve">Proteção contra a desvalorização do real. Pode ser via conta global, fundo cambial ou ETF.</t>
  </si>
  <si>
    <t xml:space="preserve">Médio a alto (oscila com o câmbio)</t>
  </si>
  <si>
    <t xml:space="preserve">Varia conforme o produto</t>
  </si>
  <si>
    <t xml:space="preserve">Proteção / viagens / longo prazo</t>
  </si>
  <si>
    <t xml:space="preserve">Sem FGC na maioria dos produtos. Atenção às taxas de câmbio e IOF.</t>
  </si>
  <si>
    <t xml:space="preserve">Euro</t>
  </si>
  <si>
    <t xml:space="preserve">Assim como o dólar, protege contra a desvalorização do real e serve para planos na Europa.</t>
  </si>
  <si>
    <t xml:space="preserve">Previdência Privada (PGBL/VGBL)</t>
  </si>
  <si>
    <t xml:space="preserve">Plano para aposentadoria com benefícios fiscais e possibilidade de sucessão facilitada.</t>
  </si>
  <si>
    <t xml:space="preserve">Resgate possível, mas pensada para o longo prazo</t>
  </si>
  <si>
    <t xml:space="preserve">Aposentadoria</t>
  </si>
  <si>
    <t xml:space="preserve">Compare taxas de administração e carregamento. PGBL pode deduzir até 12% da renda tributável.</t>
  </si>
  <si>
    <t xml:space="preserve">Outros</t>
  </si>
  <si>
    <t xml:space="preserve">Qualquer outro investimento que não esteja nesta lista.</t>
  </si>
  <si>
    <t xml:space="preserve">—</t>
  </si>
  <si>
    <t xml:space="preserve">Dica do Método: primeiro monte a reserva de emergência (de 6 a 12 meses do seu custo de vida) em algo seguro e de resgate rápido, como o Tesouro Selic. Depois diversifique para o longo prazo.</t>
  </si>
  <si>
    <t xml:space="preserve">Conteúdo educativo, não é recomendação de investimento. Rentabilidades, impostos e regras mudam com o tempo: antes de investir, confira as condições atuais e, se precisar, consulte um profissional certificado.</t>
  </si>
  <si>
    <t xml:space="preserve">Suas Categorias de Gastos</t>
  </si>
  <si>
    <t xml:space="preserve">Ajuste à sua vida: renomeie, apague ou crie categorias novas nas linhas em branco</t>
  </si>
  <si>
    <t xml:space="preserve">Destino do Método</t>
  </si>
  <si>
    <t xml:space="preserve">Investimentos não entram aqui: registre-os na aba “Meus Investimentos”.</t>
  </si>
  <si>
    <t xml:space="preserve">Condomínio</t>
  </si>
  <si>
    <t xml:space="preserve">As linhas amarelas em branco são para você criar categorias novas.</t>
  </si>
  <si>
    <t xml:space="preserve">Água</t>
  </si>
  <si>
    <t xml:space="preserve">Internet e telefone</t>
  </si>
  <si>
    <t xml:space="preserve">Feira e padaria</t>
  </si>
  <si>
    <t xml:space="preserve">Farmácia</t>
  </si>
  <si>
    <t xml:space="preserve">Plano de saúde</t>
  </si>
  <si>
    <t xml:space="preserve">Escola / Faculdade</t>
  </si>
  <si>
    <t xml:space="preserve">Transporte / Aplicativo</t>
  </si>
  <si>
    <t xml:space="preserve">Manutenção do carro</t>
  </si>
  <si>
    <t xml:space="preserve">Seguros</t>
  </si>
  <si>
    <t xml:space="preserve">Impostos (IPTU, IPVA)</t>
  </si>
  <si>
    <t xml:space="preserve">Cartão de crédito / Empréstimos</t>
  </si>
  <si>
    <t xml:space="preserve">Outras contas</t>
  </si>
  <si>
    <t xml:space="preserve">Oferta</t>
  </si>
  <si>
    <t xml:space="preserve">Ajuda a pessoas</t>
  </si>
  <si>
    <t xml:space="preserve">Reserva para casa própria</t>
  </si>
  <si>
    <t xml:space="preserve">Reserva para carro</t>
  </si>
  <si>
    <t xml:space="preserve">Curso / Formação</t>
  </si>
  <si>
    <t xml:space="preserve">Outros sonhos</t>
  </si>
  <si>
    <t xml:space="preserve">Lazer e passeios</t>
  </si>
  <si>
    <t xml:space="preserve">Roupas e beleza</t>
  </si>
  <si>
    <t xml:space="preserve">Hobbies</t>
  </si>
  <si>
    <t xml:space="preserve">Reforço de outro destino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</si>
</sst>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&quot;R$ &quot;#,##0.00;&quot;-R$ &quot;#,##0.00;\-"/>
    <numFmt numFmtId="166" formatCode="0%"/>
    <numFmt numFmtId="167" formatCode="dd/mm/yyyy"/>
    <numFmt numFmtId="168" formatCode="General"/>
    <numFmt numFmtId="169" formatCode="0.0%"/>
    <numFmt numFmtId="170" formatCode="&quot;R$ &quot;#,##0"/>
    <numFmt numFmtId="171" formatCode="0.000%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F5B800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i val="true"/>
      <sz val="10"/>
      <color rgb="FFF5D76E"/>
      <name val="Arial"/>
      <family val="0"/>
      <charset val="1"/>
    </font>
    <font>
      <b val="true"/>
      <sz val="11"/>
      <color rgb="FFB07F00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sz val="10"/>
      <color rgb="FF1F2937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B6E4F"/>
      <name val="Arial"/>
      <family val="0"/>
      <charset val="1"/>
    </font>
    <font>
      <i val="true"/>
      <sz val="10"/>
      <color rgb="FF8A5A0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1F2937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4B5563"/>
      <name val="Arial"/>
      <family val="0"/>
      <charset val="1"/>
    </font>
    <font>
      <b val="true"/>
      <sz val="10"/>
      <color rgb="FF8A5A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FF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1"/>
      <color rgb="FF8A5A00"/>
      <name val="Arial"/>
      <family val="0"/>
      <charset val="1"/>
    </font>
    <font>
      <b val="true"/>
      <sz val="11"/>
      <color rgb="FF0B6E4F"/>
      <name val="Arial"/>
      <family val="0"/>
      <charset val="1"/>
    </font>
    <font>
      <b val="true"/>
      <sz val="10"/>
      <color rgb="FFF5B80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2"/>
      <color rgb="FF0B6E4F"/>
      <name val="Arial"/>
      <family val="0"/>
      <charset val="1"/>
    </font>
    <font>
      <b val="true"/>
      <sz val="14"/>
      <color rgb="FF0B6E4F"/>
      <name val="Arial"/>
      <family val="0"/>
      <charset val="1"/>
    </font>
    <font>
      <b val="true"/>
      <sz val="1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8221A"/>
        <bgColor rgb="FF13302A"/>
      </patternFill>
    </fill>
    <fill>
      <patternFill patternType="solid">
        <fgColor rgb="FFFFF4CC"/>
        <bgColor rgb="FFFDECEA"/>
      </patternFill>
    </fill>
    <fill>
      <patternFill patternType="solid">
        <fgColor rgb="FFF4F6F5"/>
        <bgColor rgb="FFF9F9F9"/>
      </patternFill>
    </fill>
    <fill>
      <patternFill patternType="solid">
        <fgColor rgb="FF13302A"/>
        <bgColor rgb="FF1F2937"/>
      </patternFill>
    </fill>
    <fill>
      <patternFill patternType="solid">
        <fgColor rgb="FFD9F2E3"/>
        <bgColor rgb="FFE6F4EA"/>
      </patternFill>
    </fill>
    <fill>
      <patternFill patternType="solid">
        <fgColor rgb="FFE6F4EA"/>
        <bgColor rgb="FFD9F2E3"/>
      </patternFill>
    </fill>
    <fill>
      <patternFill patternType="solid">
        <fgColor rgb="FFFDE2DF"/>
        <bgColor rgb="FFFDEC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EDC"/>
      </left>
      <right style="thin">
        <color rgb="FFD9DEDC"/>
      </right>
      <top style="thin">
        <color rgb="FFD9DEDC"/>
      </top>
      <bottom style="thin">
        <color rgb="FFD9DE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2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6" fillId="5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9" fontId="2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8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C0392B"/>
      </font>
      <fill>
        <patternFill>
          <bgColor rgb="FFFDECEA"/>
        </patternFill>
      </fill>
    </dxf>
    <dxf>
      <font>
        <name val="Arial"/>
        <charset val="1"/>
        <family val="0"/>
        <color rgb="FF0B6E4F"/>
      </font>
    </dxf>
  </dxfs>
  <colors>
    <indexedColors>
      <rgbColor rgb="FF000000"/>
      <rgbColor rgb="FFFFFFFF"/>
      <rgbColor rgb="FFFF0000"/>
      <rgbColor rgb="FF00FF00"/>
      <rgbColor rgb="FF0000FF"/>
      <rgbColor rgb="FFFFD65A"/>
      <rgbColor rgb="FFFF00FF"/>
      <rgbColor rgb="FF00FFFF"/>
      <rgbColor rgb="FF800000"/>
      <rgbColor rgb="FF008000"/>
      <rgbColor rgb="FF000080"/>
      <rgbColor rgb="FF8C6D1F"/>
      <rgbColor rgb="FF800080"/>
      <rgbColor rgb="FF0B6E4F"/>
      <rgbColor rgb="FFA3C9B8"/>
      <rgbColor rgb="FF878787"/>
      <rgbColor rgb="FF5A8F7B"/>
      <rgbColor rgb="FF8A5A00"/>
      <rgbColor rgb="FFFFF4CC"/>
      <rgbColor rgb="FFE6F4EA"/>
      <rgbColor rgb="FF660066"/>
      <rgbColor rgb="FFD9B84A"/>
      <rgbColor rgb="FF3E7C6A"/>
      <rgbColor rgb="FFD9D9D9"/>
      <rgbColor rgb="FF000080"/>
      <rgbColor rgb="FFFF00FF"/>
      <rgbColor rgb="FFFFFF00"/>
      <rgbColor rgb="FF00FFFF"/>
      <rgbColor rgb="FF800080"/>
      <rgbColor rgb="FF800000"/>
      <rgbColor rgb="FF1F6F5C"/>
      <rgbColor rgb="FF0000FF"/>
      <rgbColor rgb="FF00CCFF"/>
      <rgbColor rgb="FFF4F6F5"/>
      <rgbColor rgb="FFD9F2E3"/>
      <rgbColor rgb="FFFDECEA"/>
      <rgbColor rgb="FFD9DEDC"/>
      <rgbColor rgb="FFFDE2DF"/>
      <rgbColor rgb="FFF9F9F9"/>
      <rgbColor rgb="FFF5D76E"/>
      <rgbColor rgb="FF4F81BD"/>
      <rgbColor rgb="FF33CCCC"/>
      <rgbColor rgb="FFC9A227"/>
      <rgbColor rgb="FFF5B800"/>
      <rgbColor rgb="FFE08E0B"/>
      <rgbColor rgb="FFB5651D"/>
      <rgbColor rgb="FF6B7280"/>
      <rgbColor rgb="FF7FB89A"/>
      <rgbColor rgb="FF0B3D2E"/>
      <rgbColor rgb="FF2E8B57"/>
      <rgbColor rgb="FF08221A"/>
      <rgbColor rgb="FF13302A"/>
      <rgbColor rgb="FFC0392B"/>
      <rgbColor rgb="FFB07F00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Para onde vai cada real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0b3d2e"/>
              </a:solidFill>
              <a:ln w="0">
                <a:noFill/>
              </a:ln>
            </c:spPr>
          </c:dPt>
          <c:dPt>
            <c:idx val="1"/>
            <c:spPr>
              <a:solidFill>
                <a:srgbClr val="f5b800"/>
              </a:solidFill>
              <a:ln w="0">
                <a:noFill/>
              </a:ln>
            </c:spPr>
          </c:dPt>
          <c:dPt>
            <c:idx val="2"/>
            <c:spPr>
              <a:solidFill>
                <a:srgbClr val="2e8b57"/>
              </a:solidFill>
              <a:ln w="0">
                <a:noFill/>
              </a:ln>
            </c:spPr>
          </c:dPt>
          <c:dPt>
            <c:idx val="3"/>
            <c:spPr>
              <a:solidFill>
                <a:srgbClr val="e08e0b"/>
              </a:solidFill>
              <a:ln w="0">
                <a:noFill/>
              </a:ln>
            </c:spPr>
          </c:dPt>
          <c:dPt>
            <c:idx val="4"/>
            <c:spPr>
              <a:solidFill>
                <a:srgbClr val="7fb89a"/>
              </a:solidFill>
              <a:ln w="0">
                <a:noFill/>
              </a:ln>
            </c:spPr>
          </c:dPt>
          <c:dPt>
            <c:idx val="5"/>
            <c:spPr>
              <a:solidFill>
                <a:srgbClr val="c9a227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Distribuição!$B$9:$B$14</c:f>
              <c:strCache>
                <c:ptCount val="6"/>
                <c:pt idx="0">
                  <c:v>Pagar Contas</c:v>
                </c:pt>
                <c:pt idx="1">
                  <c:v>Investir</c:v>
                </c:pt>
                <c:pt idx="2">
                  <c:v>Doar</c:v>
                </c:pt>
                <c:pt idx="3">
                  <c:v>Sonhos</c:v>
                </c:pt>
                <c:pt idx="4">
                  <c:v>Se Pagar</c:v>
                </c:pt>
                <c:pt idx="5">
                  <c:v>Abundar (Curinga)</c:v>
                </c:pt>
              </c:strCache>
            </c:strRef>
          </c:cat>
          <c:val>
            <c:numRef>
              <c:f>Distribuição!$D$9:$D$14</c:f>
              <c:numCache>
                <c:formatCode>"R$ "#,##0.00;"-R$ "#,##0.00;\-</c:formatCode>
                <c:ptCount val="6"/>
                <c:pt idx="0">
                  <c:v>3000</c:v>
                </c:pt>
                <c:pt idx="1">
                  <c:v>500</c:v>
                </c:pt>
                <c:pt idx="2">
                  <c:v>500</c:v>
                </c:pt>
                <c:pt idx="3">
                  <c:v>500</c:v>
                </c:pt>
                <c:pt idx="4">
                  <c:v>250</c:v>
                </c:pt>
                <c:pt idx="5">
                  <c:v>250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Sua carteira de investimentos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0b3d2e"/>
              </a:solidFill>
              <a:ln w="0">
                <a:noFill/>
              </a:ln>
            </c:spPr>
          </c:dPt>
          <c:dPt>
            <c:idx val="1"/>
            <c:spPr>
              <a:solidFill>
                <a:srgbClr val="f5b800"/>
              </a:solidFill>
              <a:ln w="0">
                <a:noFill/>
              </a:ln>
            </c:spPr>
          </c:dPt>
          <c:dPt>
            <c:idx val="2"/>
            <c:spPr>
              <a:solidFill>
                <a:srgbClr val="2e8b57"/>
              </a:solidFill>
              <a:ln w="0">
                <a:noFill/>
              </a:ln>
            </c:spPr>
          </c:dPt>
          <c:dPt>
            <c:idx val="3"/>
            <c:spPr>
              <a:solidFill>
                <a:srgbClr val="e08e0b"/>
              </a:solidFill>
              <a:ln w="0">
                <a:noFill/>
              </a:ln>
            </c:spPr>
          </c:dPt>
          <c:dPt>
            <c:idx val="4"/>
            <c:spPr>
              <a:solidFill>
                <a:srgbClr val="7fb89a"/>
              </a:solidFill>
              <a:ln w="0">
                <a:noFill/>
              </a:ln>
            </c:spPr>
          </c:dPt>
          <c:dPt>
            <c:idx val="5"/>
            <c:spPr>
              <a:solidFill>
                <a:srgbClr val="c9a227"/>
              </a:solidFill>
              <a:ln w="0">
                <a:noFill/>
              </a:ln>
            </c:spPr>
          </c:dPt>
          <c:dPt>
            <c:idx val="6"/>
            <c:spPr>
              <a:solidFill>
                <a:srgbClr val="1f6f5c"/>
              </a:solidFill>
              <a:ln w="0">
                <a:noFill/>
              </a:ln>
            </c:spPr>
          </c:dPt>
          <c:dPt>
            <c:idx val="7"/>
            <c:spPr>
              <a:solidFill>
                <a:srgbClr val="ffd65a"/>
              </a:solidFill>
              <a:ln w="0">
                <a:noFill/>
              </a:ln>
            </c:spPr>
          </c:dPt>
          <c:dPt>
            <c:idx val="8"/>
            <c:spPr>
              <a:solidFill>
                <a:srgbClr val="5a8f7b"/>
              </a:solidFill>
              <a:ln w="0">
                <a:noFill/>
              </a:ln>
            </c:spPr>
          </c:dPt>
          <c:dPt>
            <c:idx val="9"/>
            <c:spPr>
              <a:solidFill>
                <a:srgbClr val="b5651d"/>
              </a:solidFill>
              <a:ln w="0">
                <a:noFill/>
              </a:ln>
            </c:spPr>
          </c:dPt>
          <c:dPt>
            <c:idx val="10"/>
            <c:spPr>
              <a:solidFill>
                <a:srgbClr val="a3c9b8"/>
              </a:solidFill>
              <a:ln w="0">
                <a:noFill/>
              </a:ln>
            </c:spPr>
          </c:dPt>
          <c:dPt>
            <c:idx val="11"/>
            <c:spPr>
              <a:solidFill>
                <a:srgbClr val="8c6d1f"/>
              </a:solidFill>
              <a:ln w="0">
                <a:noFill/>
              </a:ln>
            </c:spPr>
          </c:dPt>
          <c:dPt>
            <c:idx val="12"/>
            <c:spPr>
              <a:solidFill>
                <a:srgbClr val="3e7c6a"/>
              </a:solidFill>
              <a:ln w="0">
                <a:noFill/>
              </a:ln>
            </c:spPr>
          </c:dPt>
          <c:dPt>
            <c:idx val="13"/>
            <c:spPr>
              <a:solidFill>
                <a:srgbClr val="d9b84a"/>
              </a:solidFill>
              <a:ln w="0">
                <a:noFill/>
              </a:ln>
            </c:spPr>
          </c:dPt>
          <c:dPt>
            <c:idx val="14"/>
            <c:spPr>
              <a:solidFill>
                <a:srgbClr val="6b7280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8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9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'Meus Investimentos'!$K$8:$K$22</c:f>
              <c:strCache>
                <c:ptCount val="15"/>
                <c:pt idx="0">
                  <c:v>Poupança</c:v>
                </c:pt>
                <c:pt idx="1">
                  <c:v>Tesouro Selic</c:v>
                </c:pt>
                <c:pt idx="2">
                  <c:v>Tesouro IPCA+</c:v>
                </c:pt>
                <c:pt idx="3">
                  <c:v>Tesouro Prefixado</c:v>
                </c:pt>
                <c:pt idx="4">
                  <c:v>CDB</c:v>
                </c:pt>
                <c:pt idx="5">
                  <c:v>LCI / LCA</c:v>
                </c:pt>
                <c:pt idx="6">
                  <c:v>Fundos de Renda Fixa</c:v>
                </c:pt>
                <c:pt idx="7">
                  <c:v>Fundos Imobiliários (FIIs)</c:v>
                </c:pt>
                <c:pt idx="8">
                  <c:v>Imóveis (aluguel)</c:v>
                </c:pt>
                <c:pt idx="9">
                  <c:v>Ações (Bolsa de Valores)</c:v>
                </c:pt>
                <c:pt idx="10">
                  <c:v>ETFs (fundos de índice)</c:v>
                </c:pt>
                <c:pt idx="11">
                  <c:v>Dólar</c:v>
                </c:pt>
                <c:pt idx="12">
                  <c:v>Euro</c:v>
                </c:pt>
                <c:pt idx="13">
                  <c:v>Previdência Privada (PGBL/VGBL)</c:v>
                </c:pt>
                <c:pt idx="14">
                  <c:v>Outros</c:v>
                </c:pt>
              </c:strCache>
            </c:strRef>
          </c:cat>
          <c:val>
            <c:numRef>
              <c:f>'Meus Investimentos'!$L$8:$L$22</c:f>
              <c:numCache>
                <c:formatCode>"R$ "#,##0.00;"-R$ "#,##0.00;\-</c:formatCode>
                <c:ptCount val="15"/>
                <c:pt idx="0">
                  <c:v>0</c:v>
                </c:pt>
                <c:pt idx="1">
                  <c:v>300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200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Planejado × Realizado no ano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'Controle Mensal'!C37</c:f>
              <c:strCache>
                <c:ptCount val="1"/>
                <c:pt idx="0">
                  <c:v>Planejado no ano</c:v>
                </c:pt>
              </c:strCache>
            </c:strRef>
          </c:tx>
          <c:spPr>
            <a:solidFill>
              <a:srgbClr val="0b3d2e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'Controle Mensal'!$B$38:$B$43</c:f>
              <c:strCache>
                <c:ptCount val="6"/>
                <c:pt idx="0">
                  <c:v>Pagar Contas</c:v>
                </c:pt>
                <c:pt idx="1">
                  <c:v>Investir</c:v>
                </c:pt>
                <c:pt idx="2">
                  <c:v>Doar</c:v>
                </c:pt>
                <c:pt idx="3">
                  <c:v>Sonhos</c:v>
                </c:pt>
                <c:pt idx="4">
                  <c:v>Se Pagar</c:v>
                </c:pt>
                <c:pt idx="5">
                  <c:v>Abundar (Curinga)</c:v>
                </c:pt>
              </c:strCache>
            </c:strRef>
          </c:cat>
          <c:val>
            <c:numRef>
              <c:f>'Controle Mensal'!$C$38:$C$43</c:f>
              <c:numCache>
                <c:formatCode>"R$ "#,##0.00;"-R$ "#,##0.00;\-</c:formatCode>
                <c:ptCount val="6"/>
                <c:pt idx="0">
                  <c:v>3000</c:v>
                </c:pt>
                <c:pt idx="1">
                  <c:v>500</c:v>
                </c:pt>
                <c:pt idx="2">
                  <c:v>500</c:v>
                </c:pt>
                <c:pt idx="3">
                  <c:v>500</c:v>
                </c:pt>
                <c:pt idx="4">
                  <c:v>250</c:v>
                </c:pt>
                <c:pt idx="5">
                  <c:v>250</c:v>
                </c:pt>
              </c:numCache>
            </c:numRef>
          </c:val>
        </c:ser>
        <c:ser>
          <c:idx val="1"/>
          <c:order val="1"/>
          <c:tx>
            <c:strRef>
              <c:f>'Controle Mensal'!D37</c:f>
              <c:strCache>
                <c:ptCount val="1"/>
                <c:pt idx="0">
                  <c:v>Realizado no ano</c:v>
                </c:pt>
              </c:strCache>
            </c:strRef>
          </c:tx>
          <c:spPr>
            <a:solidFill>
              <a:srgbClr val="f5b800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'Controle Mensal'!$B$38:$B$43</c:f>
              <c:strCache>
                <c:ptCount val="6"/>
                <c:pt idx="0">
                  <c:v>Pagar Contas</c:v>
                </c:pt>
                <c:pt idx="1">
                  <c:v>Investir</c:v>
                </c:pt>
                <c:pt idx="2">
                  <c:v>Doar</c:v>
                </c:pt>
                <c:pt idx="3">
                  <c:v>Sonhos</c:v>
                </c:pt>
                <c:pt idx="4">
                  <c:v>Se Pagar</c:v>
                </c:pt>
                <c:pt idx="5">
                  <c:v>Abundar (Curinga)</c:v>
                </c:pt>
              </c:strCache>
            </c:strRef>
          </c:cat>
          <c:val>
            <c:numRef>
              <c:f>'Controle Mensal'!$D$38:$D$43</c:f>
              <c:numCache>
                <c:formatCode>"R$ "#,##0.00;"-R$ "#,##0.00;\-</c:formatCode>
                <c:ptCount val="6"/>
                <c:pt idx="0">
                  <c:v>3150</c:v>
                </c:pt>
                <c:pt idx="1">
                  <c:v>500</c:v>
                </c:pt>
                <c:pt idx="2">
                  <c:v>400</c:v>
                </c:pt>
                <c:pt idx="3">
                  <c:v>500</c:v>
                </c:pt>
                <c:pt idx="4">
                  <c:v>250</c:v>
                </c:pt>
                <c:pt idx="5">
                  <c:v>200</c:v>
                </c:pt>
              </c:numCache>
            </c:numRef>
          </c:val>
        </c:ser>
        <c:gapWidth val="150"/>
        <c:overlap val="0"/>
        <c:axId val="11572422"/>
        <c:axId val="22453909"/>
      </c:barChart>
      <c:catAx>
        <c:axId val="1157242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2453909"/>
        <c:crosses val="autoZero"/>
        <c:auto val="1"/>
        <c:lblAlgn val="ctr"/>
        <c:lblOffset val="100"/>
        <c:noMultiLvlLbl val="0"/>
      </c:catAx>
      <c:valAx>
        <c:axId val="2245390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&quot;R$ 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57242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Seu patrimônio ano a ano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Simulador!F13</c:f>
              <c:strCache>
                <c:ptCount val="1"/>
                <c:pt idx="0">
                  <c:v>Patrimônio no fim do ano</c:v>
                </c:pt>
              </c:strCache>
            </c:strRef>
          </c:tx>
          <c:spPr>
            <a:solidFill>
              <a:srgbClr val="f5b80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Simulador!$B$14:$B$33</c:f>
              <c:strCach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strCache>
            </c:strRef>
          </c:cat>
          <c:val>
            <c:numRef>
              <c:f>Simulador!$F$14:$F$33</c:f>
              <c:numCache>
                <c:formatCode>"R$ "#,##0.00;"-R$ "#,##0.00;\-</c:formatCode>
                <c:ptCount val="20"/>
                <c:pt idx="0">
                  <c:v>6216.94324025762</c:v>
                </c:pt>
                <c:pt idx="1">
                  <c:v>13242.0891017487</c:v>
                </c:pt>
                <c:pt idx="2">
                  <c:v>21155.6361522726</c:v>
                </c:pt>
                <c:pt idx="3">
                  <c:v>30044.9759629577</c:v>
                </c:pt>
                <c:pt idx="4">
                  <c:v>40005.3074044227</c:v>
                </c:pt>
                <c:pt idx="5">
                  <c:v>51140.3020294263</c:v>
                </c:pt>
                <c:pt idx="6">
                  <c:v>63562.8247260627</c:v>
                </c:pt>
                <c:pt idx="7">
                  <c:v>77395.7141651441</c:v>
                </c:pt>
                <c:pt idx="8">
                  <c:v>92772.6279324018</c:v>
                </c:pt>
                <c:pt idx="9">
                  <c:v>109838.957632742</c:v>
                </c:pt>
                <c:pt idx="10">
                  <c:v>128752.819682398</c:v>
                </c:pt>
                <c:pt idx="11">
                  <c:v>149686.127967977</c:v>
                </c:pt>
                <c:pt idx="12">
                  <c:v>172825.755051953</c:v>
                </c:pt>
                <c:pt idx="13">
                  <c:v>198374.789144973</c:v>
                </c:pt>
                <c:pt idx="14">
                  <c:v>226553.894649878</c:v>
                </c:pt>
                <c:pt idx="15">
                  <c:v>257602.784713841</c:v>
                </c:pt>
                <c:pt idx="16">
                  <c:v>291781.814907519</c:v>
                </c:pt>
                <c:pt idx="17">
                  <c:v>329373.70788752</c:v>
                </c:pt>
                <c:pt idx="18">
                  <c:v>370685.419695291</c:v>
                </c:pt>
                <c:pt idx="19">
                  <c:v>416050.159206523</c:v>
                </c:pt>
              </c:numCache>
            </c:numRef>
          </c:val>
        </c:ser>
        <c:ser>
          <c:idx val="1"/>
          <c:order val="1"/>
          <c:tx>
            <c:strRef>
              <c:f>Simulador!D13</c:f>
              <c:strCache>
                <c:ptCount val="1"/>
                <c:pt idx="0">
                  <c:v>Total aportado</c:v>
                </c:pt>
              </c:strCache>
            </c:strRef>
          </c:tx>
          <c:spPr>
            <a:solidFill>
              <a:srgbClr val="0b3d2e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Simulador!$B$14:$B$33</c:f>
              <c:strCach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strCache>
            </c:strRef>
          </c:cat>
          <c:val>
            <c:numRef>
              <c:f>Simulador!$D$14:$D$33</c:f>
              <c:numCache>
                <c:formatCode>"R$ "#,##0.00;"-R$ "#,##0.00;\-</c:formatCode>
                <c:ptCount val="20"/>
                <c:pt idx="0">
                  <c:v>6000</c:v>
                </c:pt>
                <c:pt idx="1">
                  <c:v>12300</c:v>
                </c:pt>
                <c:pt idx="2">
                  <c:v>18915</c:v>
                </c:pt>
                <c:pt idx="3">
                  <c:v>25860.75</c:v>
                </c:pt>
                <c:pt idx="4">
                  <c:v>33153.7875</c:v>
                </c:pt>
                <c:pt idx="5">
                  <c:v>40811.476875</c:v>
                </c:pt>
                <c:pt idx="6">
                  <c:v>48852.05071875</c:v>
                </c:pt>
                <c:pt idx="7">
                  <c:v>57294.6532546875</c:v>
                </c:pt>
                <c:pt idx="8">
                  <c:v>66159.3859174219</c:v>
                </c:pt>
                <c:pt idx="9">
                  <c:v>75467.355213293</c:v>
                </c:pt>
                <c:pt idx="10">
                  <c:v>85240.7229739576</c:v>
                </c:pt>
                <c:pt idx="11">
                  <c:v>95502.7591226555</c:v>
                </c:pt>
                <c:pt idx="12">
                  <c:v>106277.897078788</c:v>
                </c:pt>
                <c:pt idx="13">
                  <c:v>117591.791932728</c:v>
                </c:pt>
                <c:pt idx="14">
                  <c:v>129471.381529364</c:v>
                </c:pt>
                <c:pt idx="15">
                  <c:v>141944.950605832</c:v>
                </c:pt>
                <c:pt idx="16">
                  <c:v>155042.198136124</c:v>
                </c:pt>
                <c:pt idx="17">
                  <c:v>168794.30804293</c:v>
                </c:pt>
                <c:pt idx="18">
                  <c:v>183234.023445077</c:v>
                </c:pt>
                <c:pt idx="19">
                  <c:v>198395.724617331</c:v>
                </c:pt>
              </c:numCache>
            </c:numRef>
          </c:val>
        </c:ser>
        <c:gapWidth val="150"/>
        <c:overlap val="100"/>
        <c:axId val="49598992"/>
        <c:axId val="85651035"/>
      </c:barChart>
      <c:catAx>
        <c:axId val="4959899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Ano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5651035"/>
        <c:crosses val="autoZero"/>
        <c:auto val="1"/>
        <c:lblAlgn val="ctr"/>
        <c:lblOffset val="100"/>
        <c:noMultiLvlLbl val="0"/>
      </c:catAx>
      <c:valAx>
        <c:axId val="8565103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&quot;R$ 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959899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20</xdr:row>
      <xdr:rowOff>0</xdr:rowOff>
    </xdr:from>
    <xdr:to>
      <xdr:col>4</xdr:col>
      <xdr:colOff>1233360</xdr:colOff>
      <xdr:row>37</xdr:row>
      <xdr:rowOff>1440</xdr:rowOff>
    </xdr:to>
    <xdr:graphicFrame>
      <xdr:nvGraphicFramePr>
        <xdr:cNvPr id="0" name="Chart 1"/>
        <xdr:cNvGraphicFramePr/>
      </xdr:nvGraphicFramePr>
      <xdr:xfrm>
        <a:off x="211320" y="4086360"/>
        <a:ext cx="503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26</xdr:row>
      <xdr:rowOff>0</xdr:rowOff>
    </xdr:from>
    <xdr:to>
      <xdr:col>15</xdr:col>
      <xdr:colOff>599040</xdr:colOff>
      <xdr:row>44</xdr:row>
      <xdr:rowOff>170640</xdr:rowOff>
    </xdr:to>
    <xdr:graphicFrame>
      <xdr:nvGraphicFramePr>
        <xdr:cNvPr id="1" name="Chart 1"/>
        <xdr:cNvGraphicFramePr/>
      </xdr:nvGraphicFramePr>
      <xdr:xfrm>
        <a:off x="9374400" y="5334120"/>
        <a:ext cx="503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36</xdr:row>
      <xdr:rowOff>0</xdr:rowOff>
    </xdr:from>
    <xdr:to>
      <xdr:col>12</xdr:col>
      <xdr:colOff>65520</xdr:colOff>
      <xdr:row>53</xdr:row>
      <xdr:rowOff>1080</xdr:rowOff>
    </xdr:to>
    <xdr:graphicFrame>
      <xdr:nvGraphicFramePr>
        <xdr:cNvPr id="2" name="Chart 1"/>
        <xdr:cNvGraphicFramePr/>
      </xdr:nvGraphicFramePr>
      <xdr:xfrm>
        <a:off x="4651920" y="704844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12</xdr:row>
      <xdr:rowOff>0</xdr:rowOff>
    </xdr:from>
    <xdr:to>
      <xdr:col>18</xdr:col>
      <xdr:colOff>473040</xdr:colOff>
      <xdr:row>29</xdr:row>
      <xdr:rowOff>170640</xdr:rowOff>
    </xdr:to>
    <xdr:graphicFrame>
      <xdr:nvGraphicFramePr>
        <xdr:cNvPr id="3" name="Chart 1"/>
        <xdr:cNvGraphicFramePr/>
      </xdr:nvGraphicFramePr>
      <xdr:xfrm>
        <a:off x="7753320" y="2476440"/>
        <a:ext cx="719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fredesteves.com.br/" TargetMode="External"/><Relationship Id="rId2" Type="http://schemas.openxmlformats.org/officeDocument/2006/relationships/hyperlink" Target="https://instagram.com/fredestevesoficial" TargetMode="External"/><Relationship Id="rId3" Type="http://schemas.openxmlformats.org/officeDocument/2006/relationships/hyperlink" Target="mailto:contato@fredesteves.com.br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5B800"/>
    <pageSetUpPr fitToPage="false"/>
  </sheetPr>
  <dimension ref="A1:D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70"/>
    <col collapsed="false" customWidth="true" hidden="false" outlineLevel="0" max="4" min="4" style="0" width="3"/>
  </cols>
  <sheetData>
    <row r="1" customFormat="false" ht="15" hidden="false" customHeight="false" outlineLevel="0" collapsed="false">
      <c r="A1" s="1"/>
      <c r="B1" s="2" t="s">
        <v>0</v>
      </c>
      <c r="C1" s="1"/>
      <c r="D1" s="1"/>
    </row>
    <row r="2" customFormat="false" ht="30" hidden="false" customHeight="true" outlineLevel="0" collapsed="false">
      <c r="A2" s="1"/>
      <c r="B2" s="3" t="s">
        <v>1</v>
      </c>
      <c r="C2" s="1"/>
      <c r="D2" s="1"/>
    </row>
    <row r="3" customFormat="false" ht="15" hidden="false" customHeight="false" outlineLevel="0" collapsed="false">
      <c r="A3" s="1"/>
      <c r="B3" s="4" t="s">
        <v>2</v>
      </c>
      <c r="C3" s="1"/>
      <c r="D3" s="1"/>
    </row>
    <row r="5" customFormat="false" ht="15" hidden="false" customHeight="false" outlineLevel="0" collapsed="false">
      <c r="B5" s="5" t="s">
        <v>3</v>
      </c>
    </row>
    <row r="6" customFormat="false" ht="23.85" hidden="false" customHeight="false" outlineLevel="0" collapsed="false">
      <c r="B6" s="6" t="s">
        <v>4</v>
      </c>
      <c r="C6" s="7" t="s">
        <v>5</v>
      </c>
    </row>
    <row r="7" customFormat="false" ht="23.85" hidden="false" customHeight="false" outlineLevel="0" collapsed="false">
      <c r="B7" s="6" t="s">
        <v>6</v>
      </c>
      <c r="C7" s="7" t="s">
        <v>7</v>
      </c>
    </row>
    <row r="8" customFormat="false" ht="15" hidden="false" customHeight="false" outlineLevel="0" collapsed="false">
      <c r="B8" s="6" t="s">
        <v>8</v>
      </c>
      <c r="C8" s="7" t="s">
        <v>9</v>
      </c>
    </row>
    <row r="9" customFormat="false" ht="23.85" hidden="false" customHeight="false" outlineLevel="0" collapsed="false">
      <c r="B9" s="6" t="s">
        <v>10</v>
      </c>
      <c r="C9" s="7" t="s">
        <v>11</v>
      </c>
    </row>
    <row r="10" customFormat="false" ht="15" hidden="false" customHeight="false" outlineLevel="0" collapsed="false">
      <c r="B10" s="6" t="s">
        <v>12</v>
      </c>
      <c r="C10" s="7" t="s">
        <v>13</v>
      </c>
    </row>
    <row r="11" customFormat="false" ht="23.85" hidden="false" customHeight="false" outlineLevel="0" collapsed="false">
      <c r="B11" s="6" t="s">
        <v>14</v>
      </c>
      <c r="C11" s="7" t="s">
        <v>15</v>
      </c>
    </row>
    <row r="12" customFormat="false" ht="23.85" hidden="false" customHeight="false" outlineLevel="0" collapsed="false">
      <c r="B12" s="6" t="s">
        <v>16</v>
      </c>
      <c r="C12" s="7" t="s">
        <v>17</v>
      </c>
    </row>
    <row r="13" customFormat="false" ht="15" hidden="false" customHeight="false" outlineLevel="0" collapsed="false">
      <c r="B13" s="6" t="s">
        <v>18</v>
      </c>
      <c r="C13" s="7" t="s">
        <v>19</v>
      </c>
    </row>
    <row r="15" customFormat="false" ht="15" hidden="false" customHeight="false" outlineLevel="0" collapsed="false">
      <c r="B15" s="5" t="s">
        <v>20</v>
      </c>
    </row>
    <row r="16" customFormat="false" ht="15" hidden="false" customHeight="false" outlineLevel="0" collapsed="false">
      <c r="B16" s="8" t="s">
        <v>21</v>
      </c>
      <c r="C16" s="7" t="s">
        <v>22</v>
      </c>
    </row>
    <row r="17" customFormat="false" ht="15" hidden="false" customHeight="false" outlineLevel="0" collapsed="false">
      <c r="B17" s="6" t="s">
        <v>23</v>
      </c>
      <c r="C17" s="7" t="s">
        <v>24</v>
      </c>
    </row>
    <row r="19" customFormat="false" ht="15" hidden="false" customHeight="false" outlineLevel="0" collapsed="false">
      <c r="B19" s="5" t="s">
        <v>25</v>
      </c>
    </row>
    <row r="20" customFormat="false" ht="15" hidden="false" customHeight="false" outlineLevel="0" collapsed="false">
      <c r="B20" s="6" t="s">
        <v>26</v>
      </c>
      <c r="C20" s="9" t="s">
        <v>27</v>
      </c>
    </row>
    <row r="21" customFormat="false" ht="15" hidden="false" customHeight="false" outlineLevel="0" collapsed="false">
      <c r="B21" s="6" t="s">
        <v>28</v>
      </c>
      <c r="C21" s="9" t="s">
        <v>29</v>
      </c>
    </row>
    <row r="22" customFormat="false" ht="15" hidden="false" customHeight="false" outlineLevel="0" collapsed="false">
      <c r="B22" s="6" t="s">
        <v>30</v>
      </c>
      <c r="C22" s="9" t="s">
        <v>31</v>
      </c>
    </row>
    <row r="24" customFormat="false" ht="30" hidden="false" customHeight="true" outlineLevel="0" collapsed="false">
      <c r="B24" s="10" t="s">
        <v>32</v>
      </c>
      <c r="C24" s="10"/>
    </row>
  </sheetData>
  <mergeCells count="1">
    <mergeCell ref="B24:C24"/>
  </mergeCells>
  <hyperlinks>
    <hyperlink ref="C20" r:id="rId1" display="fredesteves.com.br"/>
    <hyperlink ref="C21" r:id="rId2" display="@fredestevesoficial"/>
    <hyperlink ref="C22" r:id="rId3" display="contato@fredesteves.com.b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302A"/>
    <pageSetUpPr fitToPage="fals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3" min="3" style="0" width="12"/>
    <col collapsed="false" customWidth="true" hidden="false" outlineLevel="0" max="4" min="4" style="0" width="18"/>
    <col collapsed="false" customWidth="true" hidden="false" outlineLevel="0" max="5" min="5" style="0" width="52"/>
    <col collapsed="false" customWidth="true" hidden="false" outlineLevel="0" max="6" min="6" style="0" width="3"/>
  </cols>
  <sheetData>
    <row r="1" customFormat="false" ht="15" hidden="false" customHeight="false" outlineLevel="0" collapsed="false">
      <c r="A1" s="1"/>
      <c r="B1" s="2" t="s">
        <v>0</v>
      </c>
      <c r="C1" s="1"/>
      <c r="D1" s="1"/>
      <c r="E1" s="1"/>
      <c r="F1" s="1"/>
    </row>
    <row r="2" customFormat="false" ht="30" hidden="false" customHeight="true" outlineLevel="0" collapsed="false">
      <c r="A2" s="1"/>
      <c r="B2" s="3" t="s">
        <v>33</v>
      </c>
      <c r="C2" s="1"/>
      <c r="D2" s="1"/>
      <c r="E2" s="1"/>
      <c r="F2" s="1"/>
    </row>
    <row r="3" customFormat="false" ht="15" hidden="false" customHeight="false" outlineLevel="0" collapsed="false">
      <c r="A3" s="1"/>
      <c r="B3" s="4" t="s">
        <v>34</v>
      </c>
      <c r="C3" s="1"/>
      <c r="D3" s="1"/>
      <c r="E3" s="1"/>
      <c r="F3" s="1"/>
    </row>
    <row r="5" customFormat="false" ht="15" hidden="false" customHeight="false" outlineLevel="0" collapsed="false">
      <c r="B5" s="11" t="s">
        <v>35</v>
      </c>
      <c r="C5" s="12" t="s">
        <v>36</v>
      </c>
      <c r="D5" s="12"/>
    </row>
    <row r="6" customFormat="false" ht="15" hidden="false" customHeight="false" outlineLevel="0" collapsed="false">
      <c r="B6" s="13" t="s">
        <v>37</v>
      </c>
      <c r="C6" s="14" t="n">
        <v>5000</v>
      </c>
      <c r="D6" s="14"/>
      <c r="E6" s="15" t="s">
        <v>38</v>
      </c>
    </row>
    <row r="8" customFormat="false" ht="21.75" hidden="false" customHeight="true" outlineLevel="0" collapsed="false">
      <c r="B8" s="16" t="s">
        <v>39</v>
      </c>
      <c r="C8" s="17" t="s">
        <v>40</v>
      </c>
      <c r="D8" s="17" t="s">
        <v>41</v>
      </c>
      <c r="E8" s="16" t="s">
        <v>42</v>
      </c>
    </row>
    <row r="9" customFormat="false" ht="15" hidden="false" customHeight="false" outlineLevel="0" collapsed="false">
      <c r="B9" s="18" t="s">
        <v>43</v>
      </c>
      <c r="C9" s="19" t="n">
        <v>0.6</v>
      </c>
      <c r="D9" s="20" t="n">
        <f aca="false">$C$6*C9</f>
        <v>3000</v>
      </c>
      <c r="E9" s="21" t="s">
        <v>44</v>
      </c>
    </row>
    <row r="10" customFormat="false" ht="15" hidden="false" customHeight="false" outlineLevel="0" collapsed="false">
      <c r="B10" s="22" t="s">
        <v>45</v>
      </c>
      <c r="C10" s="19" t="n">
        <v>0.1</v>
      </c>
      <c r="D10" s="20" t="n">
        <f aca="false">$C$6*C10</f>
        <v>500</v>
      </c>
      <c r="E10" s="23" t="s">
        <v>46</v>
      </c>
    </row>
    <row r="11" customFormat="false" ht="15" hidden="false" customHeight="false" outlineLevel="0" collapsed="false">
      <c r="B11" s="18" t="s">
        <v>47</v>
      </c>
      <c r="C11" s="19" t="n">
        <v>0.1</v>
      </c>
      <c r="D11" s="20" t="n">
        <f aca="false">$C$6*C11</f>
        <v>500</v>
      </c>
      <c r="E11" s="21" t="s">
        <v>48</v>
      </c>
    </row>
    <row r="12" customFormat="false" ht="15" hidden="false" customHeight="false" outlineLevel="0" collapsed="false">
      <c r="B12" s="22" t="s">
        <v>49</v>
      </c>
      <c r="C12" s="19" t="n">
        <v>0.1</v>
      </c>
      <c r="D12" s="20" t="n">
        <f aca="false">$C$6*C12</f>
        <v>500</v>
      </c>
      <c r="E12" s="23" t="s">
        <v>50</v>
      </c>
    </row>
    <row r="13" customFormat="false" ht="15" hidden="false" customHeight="false" outlineLevel="0" collapsed="false">
      <c r="B13" s="18" t="s">
        <v>51</v>
      </c>
      <c r="C13" s="19" t="n">
        <v>0.05</v>
      </c>
      <c r="D13" s="20" t="n">
        <f aca="false">$C$6*C13</f>
        <v>250</v>
      </c>
      <c r="E13" s="21" t="s">
        <v>52</v>
      </c>
    </row>
    <row r="14" customFormat="false" ht="15" hidden="false" customHeight="false" outlineLevel="0" collapsed="false">
      <c r="B14" s="22" t="s">
        <v>53</v>
      </c>
      <c r="C14" s="19" t="n">
        <v>0.05</v>
      </c>
      <c r="D14" s="20" t="n">
        <f aca="false">$C$6*C14</f>
        <v>250</v>
      </c>
      <c r="E14" s="23" t="s">
        <v>54</v>
      </c>
    </row>
    <row r="15" customFormat="false" ht="15" hidden="false" customHeight="false" outlineLevel="0" collapsed="false">
      <c r="B15" s="24" t="s">
        <v>55</v>
      </c>
      <c r="C15" s="25" t="n">
        <f aca="false">SUM(C9:C14)</f>
        <v>1</v>
      </c>
      <c r="D15" s="26" t="n">
        <f aca="false">SUM(D9:D14)</f>
        <v>5000</v>
      </c>
      <c r="E15" s="24" t="str">
        <f aca="false">IF(ROUND(C15,4)=1,"✔ Distribuição completa: 100%","⚠ As porcentagens precisam somar 100% (hoje: "&amp;TEXT(C15,"0%")&amp;")")</f>
        <v>✔ Distribuição completa: 100%</v>
      </c>
    </row>
    <row r="17" customFormat="false" ht="15" hidden="false" customHeight="false" outlineLevel="0" collapsed="false">
      <c r="B17" s="27" t="s">
        <v>56</v>
      </c>
      <c r="C17" s="27"/>
      <c r="D17" s="27"/>
      <c r="E17" s="27"/>
    </row>
    <row r="19" customFormat="false" ht="15" hidden="false" customHeight="false" outlineLevel="0" collapsed="false">
      <c r="B19" s="28" t="s">
        <v>57</v>
      </c>
      <c r="C19" s="28"/>
      <c r="D19" s="28"/>
      <c r="E19" s="28"/>
    </row>
  </sheetData>
  <mergeCells count="4">
    <mergeCell ref="C5:D5"/>
    <mergeCell ref="C6:D6"/>
    <mergeCell ref="B17:E17"/>
    <mergeCell ref="B19:E19"/>
  </mergeCells>
  <dataValidations count="1">
    <dataValidation allowBlank="false" error="Digite um valor entre 0% e 100%." errorStyle="stop" errorTitle="Porcentagem" operator="between" showDropDown="false" showErrorMessage="true" showInputMessage="false" sqref="C9:C14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302A"/>
    <pageSetUpPr fitToPage="false"/>
  </sheetPr>
  <dimension ref="A1:I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3"/>
    <col collapsed="false" customWidth="true" hidden="false" outlineLevel="0" max="3" min="3" style="0" width="32"/>
    <col collapsed="false" customWidth="true" hidden="false" outlineLevel="0" max="4" min="4" style="0" width="20"/>
    <col collapsed="false" customWidth="true" hidden="false" outlineLevel="0" max="5" min="5" style="0" width="32"/>
    <col collapsed="false" customWidth="true" hidden="false" outlineLevel="0" max="6" min="6" style="0" width="15"/>
    <col collapsed="false" customWidth="true" hidden="false" outlineLevel="0" max="7" min="7" style="0" width="7"/>
    <col collapsed="false" customWidth="true" hidden="false" outlineLevel="0" max="8" min="8" style="0" width="8"/>
    <col collapsed="false" customWidth="true" hidden="false" outlineLevel="0" max="9" min="9" style="0" width="3"/>
  </cols>
  <sheetData>
    <row r="1" customFormat="false" ht="15" hidden="false" customHeight="false" outlineLevel="0" collapsed="false">
      <c r="A1" s="1"/>
      <c r="B1" s="2" t="s">
        <v>0</v>
      </c>
      <c r="C1" s="1"/>
      <c r="D1" s="1"/>
      <c r="E1" s="1"/>
      <c r="F1" s="1"/>
      <c r="G1" s="1"/>
      <c r="H1" s="1"/>
      <c r="I1" s="1"/>
    </row>
    <row r="2" customFormat="false" ht="30" hidden="false" customHeight="true" outlineLevel="0" collapsed="false">
      <c r="A2" s="1"/>
      <c r="B2" s="3" t="s">
        <v>58</v>
      </c>
      <c r="C2" s="1"/>
      <c r="D2" s="1"/>
      <c r="E2" s="1"/>
      <c r="F2" s="1"/>
      <c r="G2" s="1"/>
      <c r="H2" s="1"/>
      <c r="I2" s="1"/>
    </row>
    <row r="3" customFormat="false" ht="15" hidden="false" customHeight="false" outlineLevel="0" collapsed="false">
      <c r="A3" s="1"/>
      <c r="B3" s="4" t="s">
        <v>59</v>
      </c>
      <c r="C3" s="1"/>
      <c r="D3" s="1"/>
      <c r="E3" s="1"/>
      <c r="F3" s="1"/>
      <c r="G3" s="1"/>
      <c r="H3" s="1"/>
      <c r="I3" s="1"/>
    </row>
    <row r="5" customFormat="false" ht="15" hidden="false" customHeight="false" outlineLevel="0" collapsed="false">
      <c r="B5" s="15" t="s">
        <v>60</v>
      </c>
    </row>
    <row r="7" customFormat="false" ht="15" hidden="false" customHeight="false" outlineLevel="0" collapsed="false">
      <c r="B7" s="29" t="s">
        <v>61</v>
      </c>
      <c r="C7" s="30" t="s">
        <v>62</v>
      </c>
      <c r="D7" s="30" t="s">
        <v>63</v>
      </c>
      <c r="E7" s="30" t="s">
        <v>64</v>
      </c>
      <c r="F7" s="29" t="s">
        <v>65</v>
      </c>
      <c r="G7" s="29" t="s">
        <v>66</v>
      </c>
      <c r="H7" s="29" t="s">
        <v>67</v>
      </c>
    </row>
    <row r="8" customFormat="false" ht="15" hidden="false" customHeight="false" outlineLevel="0" collapsed="false">
      <c r="B8" s="31" t="n">
        <v>46027</v>
      </c>
      <c r="C8" s="32" t="s">
        <v>68</v>
      </c>
      <c r="D8" s="33" t="str">
        <f aca="false">IF(C8="","",IFERROR(INDEX(Listas!$C$5:$C$64,MATCH(C8,Listas!$B$5:$B$64,0)),"Ver Listas"))</f>
        <v>Pagar Contas</v>
      </c>
      <c r="E8" s="32" t="s">
        <v>69</v>
      </c>
      <c r="F8" s="34" t="n">
        <v>1200</v>
      </c>
      <c r="G8" s="35" t="n">
        <f aca="false">IF(B8="","",MONTH(B8))</f>
        <v>1</v>
      </c>
      <c r="H8" s="35" t="n">
        <f aca="false">IF(B8="","",YEAR(B8))</f>
        <v>2026</v>
      </c>
    </row>
    <row r="9" customFormat="false" ht="15" hidden="false" customHeight="false" outlineLevel="0" collapsed="false">
      <c r="B9" s="31" t="n">
        <v>46027</v>
      </c>
      <c r="C9" s="32" t="s">
        <v>70</v>
      </c>
      <c r="D9" s="33" t="str">
        <f aca="false">IF(C9="","",IFERROR(INDEX(Listas!$C$5:$C$64,MATCH(C9,Listas!$B$5:$B$64,0)),"Ver Listas"))</f>
        <v>Pagar Contas</v>
      </c>
      <c r="E9" s="32" t="s">
        <v>71</v>
      </c>
      <c r="F9" s="34" t="n">
        <v>250</v>
      </c>
      <c r="G9" s="35" t="n">
        <f aca="false">IF(B9="","",MONTH(B9))</f>
        <v>1</v>
      </c>
      <c r="H9" s="35" t="n">
        <f aca="false">IF(B9="","",YEAR(B9))</f>
        <v>2026</v>
      </c>
    </row>
    <row r="10" customFormat="false" ht="15" hidden="false" customHeight="false" outlineLevel="0" collapsed="false">
      <c r="B10" s="31" t="n">
        <v>46030</v>
      </c>
      <c r="C10" s="32" t="s">
        <v>72</v>
      </c>
      <c r="D10" s="33" t="str">
        <f aca="false">IF(C10="","",IFERROR(INDEX(Listas!$C$5:$C$64,MATCH(C10,Listas!$B$5:$B$64,0)),"Ver Listas"))</f>
        <v>Pagar Contas</v>
      </c>
      <c r="E10" s="32" t="s">
        <v>73</v>
      </c>
      <c r="F10" s="34" t="n">
        <v>900</v>
      </c>
      <c r="G10" s="35" t="n">
        <f aca="false">IF(B10="","",MONTH(B10))</f>
        <v>1</v>
      </c>
      <c r="H10" s="35" t="n">
        <f aca="false">IF(B10="","",YEAR(B10))</f>
        <v>2026</v>
      </c>
    </row>
    <row r="11" customFormat="false" ht="15" hidden="false" customHeight="false" outlineLevel="0" collapsed="false">
      <c r="B11" s="31" t="n">
        <v>46032</v>
      </c>
      <c r="C11" s="32" t="s">
        <v>74</v>
      </c>
      <c r="D11" s="33" t="str">
        <f aca="false">IF(C11="","",IFERROR(INDEX(Listas!$C$5:$C$64,MATCH(C11,Listas!$B$5:$B$64,0)),"Ver Listas"))</f>
        <v>Pagar Contas</v>
      </c>
      <c r="E11" s="32" t="s">
        <v>75</v>
      </c>
      <c r="F11" s="34" t="n">
        <v>400</v>
      </c>
      <c r="G11" s="35" t="n">
        <f aca="false">IF(B11="","",MONTH(B11))</f>
        <v>1</v>
      </c>
      <c r="H11" s="35" t="n">
        <f aca="false">IF(B11="","",YEAR(B11))</f>
        <v>2026</v>
      </c>
    </row>
    <row r="12" customFormat="false" ht="15" hidden="false" customHeight="false" outlineLevel="0" collapsed="false">
      <c r="B12" s="31" t="n">
        <v>46032</v>
      </c>
      <c r="C12" s="32" t="s">
        <v>76</v>
      </c>
      <c r="D12" s="33" t="str">
        <f aca="false">IF(C12="","",IFERROR(INDEX(Listas!$C$5:$C$64,MATCH(C12,Listas!$B$5:$B$64,0)),"Ver Listas"))</f>
        <v>Pagar Contas</v>
      </c>
      <c r="E12" s="32" t="s">
        <v>77</v>
      </c>
      <c r="F12" s="34" t="n">
        <v>400</v>
      </c>
      <c r="G12" s="35" t="n">
        <f aca="false">IF(B12="","",MONTH(B12))</f>
        <v>1</v>
      </c>
      <c r="H12" s="35" t="n">
        <f aca="false">IF(B12="","",YEAR(B12))</f>
        <v>2026</v>
      </c>
    </row>
    <row r="13" customFormat="false" ht="15" hidden="false" customHeight="false" outlineLevel="0" collapsed="false">
      <c r="B13" s="31" t="n">
        <v>46027</v>
      </c>
      <c r="C13" s="32" t="s">
        <v>78</v>
      </c>
      <c r="D13" s="33" t="str">
        <f aca="false">IF(C13="","",IFERROR(INDEX(Listas!$C$5:$C$64,MATCH(C13,Listas!$B$5:$B$64,0)),"Ver Listas"))</f>
        <v>Doar</v>
      </c>
      <c r="E13" s="32" t="s">
        <v>79</v>
      </c>
      <c r="F13" s="34" t="n">
        <v>300</v>
      </c>
      <c r="G13" s="35" t="n">
        <f aca="false">IF(B13="","",MONTH(B13))</f>
        <v>1</v>
      </c>
      <c r="H13" s="35" t="n">
        <f aca="false">IF(B13="","",YEAR(B13))</f>
        <v>2026</v>
      </c>
    </row>
    <row r="14" customFormat="false" ht="15" hidden="false" customHeight="false" outlineLevel="0" collapsed="false">
      <c r="B14" s="31" t="n">
        <v>46037</v>
      </c>
      <c r="C14" s="32" t="s">
        <v>80</v>
      </c>
      <c r="D14" s="33" t="str">
        <f aca="false">IF(C14="","",IFERROR(INDEX(Listas!$C$5:$C$64,MATCH(C14,Listas!$B$5:$B$64,0)),"Ver Listas"))</f>
        <v>Doar</v>
      </c>
      <c r="E14" s="32" t="s">
        <v>81</v>
      </c>
      <c r="F14" s="34" t="n">
        <v>100</v>
      </c>
      <c r="G14" s="35" t="n">
        <f aca="false">IF(B14="","",MONTH(B14))</f>
        <v>1</v>
      </c>
      <c r="H14" s="35" t="n">
        <f aca="false">IF(B14="","",YEAR(B14))</f>
        <v>2026</v>
      </c>
    </row>
    <row r="15" customFormat="false" ht="15" hidden="false" customHeight="false" outlineLevel="0" collapsed="false">
      <c r="B15" s="31" t="n">
        <v>46028</v>
      </c>
      <c r="C15" s="32" t="s">
        <v>82</v>
      </c>
      <c r="D15" s="33" t="str">
        <f aca="false">IF(C15="","",IFERROR(INDEX(Listas!$C$5:$C$64,MATCH(C15,Listas!$B$5:$B$64,0)),"Ver Listas"))</f>
        <v>Sonhos</v>
      </c>
      <c r="E15" s="32" t="s">
        <v>83</v>
      </c>
      <c r="F15" s="34" t="n">
        <v>500</v>
      </c>
      <c r="G15" s="35" t="n">
        <f aca="false">IF(B15="","",MONTH(B15))</f>
        <v>1</v>
      </c>
      <c r="H15" s="35" t="n">
        <f aca="false">IF(B15="","",YEAR(B15))</f>
        <v>2026</v>
      </c>
    </row>
    <row r="16" customFormat="false" ht="15" hidden="false" customHeight="false" outlineLevel="0" collapsed="false">
      <c r="B16" s="31" t="n">
        <v>46042</v>
      </c>
      <c r="C16" s="32" t="s">
        <v>84</v>
      </c>
      <c r="D16" s="33" t="str">
        <f aca="false">IF(C16="","",IFERROR(INDEX(Listas!$C$5:$C$64,MATCH(C16,Listas!$B$5:$B$64,0)),"Ver Listas"))</f>
        <v>Se Pagar</v>
      </c>
      <c r="E16" s="32" t="s">
        <v>85</v>
      </c>
      <c r="F16" s="34" t="n">
        <v>150</v>
      </c>
      <c r="G16" s="35" t="n">
        <f aca="false">IF(B16="","",MONTH(B16))</f>
        <v>1</v>
      </c>
      <c r="H16" s="35" t="n">
        <f aca="false">IF(B16="","",YEAR(B16))</f>
        <v>2026</v>
      </c>
    </row>
    <row r="17" customFormat="false" ht="15" hidden="false" customHeight="false" outlineLevel="0" collapsed="false">
      <c r="B17" s="31" t="n">
        <v>46044</v>
      </c>
      <c r="C17" s="32" t="s">
        <v>86</v>
      </c>
      <c r="D17" s="33" t="str">
        <f aca="false">IF(C17="","",IFERROR(INDEX(Listas!$C$5:$C$64,MATCH(C17,Listas!$B$5:$B$64,0)),"Ver Listas"))</f>
        <v>Se Pagar</v>
      </c>
      <c r="E17" s="32" t="s">
        <v>87</v>
      </c>
      <c r="F17" s="34" t="n">
        <v>100</v>
      </c>
      <c r="G17" s="35" t="n">
        <f aca="false">IF(B17="","",MONTH(B17))</f>
        <v>1</v>
      </c>
      <c r="H17" s="35" t="n">
        <f aca="false">IF(B17="","",YEAR(B17))</f>
        <v>2026</v>
      </c>
    </row>
    <row r="18" customFormat="false" ht="15" hidden="false" customHeight="false" outlineLevel="0" collapsed="false">
      <c r="B18" s="31" t="n">
        <v>46049</v>
      </c>
      <c r="C18" s="32" t="s">
        <v>88</v>
      </c>
      <c r="D18" s="33" t="str">
        <f aca="false">IF(C18="","",IFERROR(INDEX(Listas!$C$5:$C$64,MATCH(C18,Listas!$B$5:$B$64,0)),"Ver Listas"))</f>
        <v>Abundar (Curinga)</v>
      </c>
      <c r="E18" s="32" t="s">
        <v>89</v>
      </c>
      <c r="F18" s="34" t="n">
        <v>200</v>
      </c>
      <c r="G18" s="35" t="n">
        <f aca="false">IF(B18="","",MONTH(B18))</f>
        <v>1</v>
      </c>
      <c r="H18" s="35" t="n">
        <f aca="false">IF(B18="","",YEAR(B18))</f>
        <v>2026</v>
      </c>
    </row>
    <row r="19" customFormat="false" ht="15" hidden="false" customHeight="false" outlineLevel="0" collapsed="false">
      <c r="B19" s="31"/>
      <c r="C19" s="32"/>
      <c r="D19" s="33" t="str">
        <f aca="false">IF(C19="","",IFERROR(INDEX(Listas!$C$5:$C$64,MATCH(C19,Listas!$B$5:$B$64,0)),"Ver Listas"))</f>
        <v/>
      </c>
      <c r="E19" s="32"/>
      <c r="F19" s="34"/>
      <c r="G19" s="35" t="str">
        <f aca="false">IF(B19="","",MONTH(B19))</f>
        <v/>
      </c>
      <c r="H19" s="35" t="str">
        <f aca="false">IF(B19="","",YEAR(B19))</f>
        <v/>
      </c>
    </row>
    <row r="20" customFormat="false" ht="15" hidden="false" customHeight="false" outlineLevel="0" collapsed="false">
      <c r="B20" s="31"/>
      <c r="C20" s="32"/>
      <c r="D20" s="33" t="str">
        <f aca="false">IF(C20="","",IFERROR(INDEX(Listas!$C$5:$C$64,MATCH(C20,Listas!$B$5:$B$64,0)),"Ver Listas"))</f>
        <v/>
      </c>
      <c r="E20" s="32"/>
      <c r="F20" s="34"/>
      <c r="G20" s="35" t="str">
        <f aca="false">IF(B20="","",MONTH(B20))</f>
        <v/>
      </c>
      <c r="H20" s="35" t="str">
        <f aca="false">IF(B20="","",YEAR(B20))</f>
        <v/>
      </c>
    </row>
    <row r="21" customFormat="false" ht="15" hidden="false" customHeight="false" outlineLevel="0" collapsed="false">
      <c r="B21" s="31"/>
      <c r="C21" s="32"/>
      <c r="D21" s="33" t="str">
        <f aca="false">IF(C21="","",IFERROR(INDEX(Listas!$C$5:$C$64,MATCH(C21,Listas!$B$5:$B$64,0)),"Ver Listas"))</f>
        <v/>
      </c>
      <c r="E21" s="32"/>
      <c r="F21" s="34"/>
      <c r="G21" s="35" t="str">
        <f aca="false">IF(B21="","",MONTH(B21))</f>
        <v/>
      </c>
      <c r="H21" s="35" t="str">
        <f aca="false">IF(B21="","",YEAR(B21))</f>
        <v/>
      </c>
    </row>
    <row r="22" customFormat="false" ht="15" hidden="false" customHeight="false" outlineLevel="0" collapsed="false">
      <c r="B22" s="31"/>
      <c r="C22" s="32"/>
      <c r="D22" s="33" t="str">
        <f aca="false">IF(C22="","",IFERROR(INDEX(Listas!$C$5:$C$64,MATCH(C22,Listas!$B$5:$B$64,0)),"Ver Listas"))</f>
        <v/>
      </c>
      <c r="E22" s="32"/>
      <c r="F22" s="34"/>
      <c r="G22" s="35" t="str">
        <f aca="false">IF(B22="","",MONTH(B22))</f>
        <v/>
      </c>
      <c r="H22" s="35" t="str">
        <f aca="false">IF(B22="","",YEAR(B22))</f>
        <v/>
      </c>
    </row>
    <row r="23" customFormat="false" ht="15" hidden="false" customHeight="false" outlineLevel="0" collapsed="false">
      <c r="B23" s="31"/>
      <c r="C23" s="32"/>
      <c r="D23" s="33" t="str">
        <f aca="false">IF(C23="","",IFERROR(INDEX(Listas!$C$5:$C$64,MATCH(C23,Listas!$B$5:$B$64,0)),"Ver Listas"))</f>
        <v/>
      </c>
      <c r="E23" s="32"/>
      <c r="F23" s="34"/>
      <c r="G23" s="35" t="str">
        <f aca="false">IF(B23="","",MONTH(B23))</f>
        <v/>
      </c>
      <c r="H23" s="35" t="str">
        <f aca="false">IF(B23="","",YEAR(B23))</f>
        <v/>
      </c>
    </row>
    <row r="24" customFormat="false" ht="15" hidden="false" customHeight="false" outlineLevel="0" collapsed="false">
      <c r="B24" s="31"/>
      <c r="C24" s="32"/>
      <c r="D24" s="33" t="str">
        <f aca="false">IF(C24="","",IFERROR(INDEX(Listas!$C$5:$C$64,MATCH(C24,Listas!$B$5:$B$64,0)),"Ver Listas"))</f>
        <v/>
      </c>
      <c r="E24" s="32"/>
      <c r="F24" s="34"/>
      <c r="G24" s="35" t="str">
        <f aca="false">IF(B24="","",MONTH(B24))</f>
        <v/>
      </c>
      <c r="H24" s="35" t="str">
        <f aca="false">IF(B24="","",YEAR(B24))</f>
        <v/>
      </c>
    </row>
    <row r="25" customFormat="false" ht="15" hidden="false" customHeight="false" outlineLevel="0" collapsed="false">
      <c r="B25" s="31"/>
      <c r="C25" s="32"/>
      <c r="D25" s="33" t="str">
        <f aca="false">IF(C25="","",IFERROR(INDEX(Listas!$C$5:$C$64,MATCH(C25,Listas!$B$5:$B$64,0)),"Ver Listas"))</f>
        <v/>
      </c>
      <c r="E25" s="32"/>
      <c r="F25" s="34"/>
      <c r="G25" s="35" t="str">
        <f aca="false">IF(B25="","",MONTH(B25))</f>
        <v/>
      </c>
      <c r="H25" s="35" t="str">
        <f aca="false">IF(B25="","",YEAR(B25))</f>
        <v/>
      </c>
    </row>
    <row r="26" customFormat="false" ht="15" hidden="false" customHeight="false" outlineLevel="0" collapsed="false">
      <c r="B26" s="31"/>
      <c r="C26" s="32"/>
      <c r="D26" s="33" t="str">
        <f aca="false">IF(C26="","",IFERROR(INDEX(Listas!$C$5:$C$64,MATCH(C26,Listas!$B$5:$B$64,0)),"Ver Listas"))</f>
        <v/>
      </c>
      <c r="E26" s="32"/>
      <c r="F26" s="34"/>
      <c r="G26" s="35" t="str">
        <f aca="false">IF(B26="","",MONTH(B26))</f>
        <v/>
      </c>
      <c r="H26" s="35" t="str">
        <f aca="false">IF(B26="","",YEAR(B26))</f>
        <v/>
      </c>
    </row>
    <row r="27" customFormat="false" ht="15" hidden="false" customHeight="false" outlineLevel="0" collapsed="false">
      <c r="B27" s="31"/>
      <c r="C27" s="32"/>
      <c r="D27" s="33" t="str">
        <f aca="false">IF(C27="","",IFERROR(INDEX(Listas!$C$5:$C$64,MATCH(C27,Listas!$B$5:$B$64,0)),"Ver Listas"))</f>
        <v/>
      </c>
      <c r="E27" s="32"/>
      <c r="F27" s="34"/>
      <c r="G27" s="35" t="str">
        <f aca="false">IF(B27="","",MONTH(B27))</f>
        <v/>
      </c>
      <c r="H27" s="35" t="str">
        <f aca="false">IF(B27="","",YEAR(B27))</f>
        <v/>
      </c>
    </row>
    <row r="28" customFormat="false" ht="15" hidden="false" customHeight="false" outlineLevel="0" collapsed="false">
      <c r="B28" s="31"/>
      <c r="C28" s="32"/>
      <c r="D28" s="33" t="str">
        <f aca="false">IF(C28="","",IFERROR(INDEX(Listas!$C$5:$C$64,MATCH(C28,Listas!$B$5:$B$64,0)),"Ver Listas"))</f>
        <v/>
      </c>
      <c r="E28" s="32"/>
      <c r="F28" s="34"/>
      <c r="G28" s="35" t="str">
        <f aca="false">IF(B28="","",MONTH(B28))</f>
        <v/>
      </c>
      <c r="H28" s="35" t="str">
        <f aca="false">IF(B28="","",YEAR(B28))</f>
        <v/>
      </c>
    </row>
    <row r="29" customFormat="false" ht="15" hidden="false" customHeight="false" outlineLevel="0" collapsed="false">
      <c r="B29" s="31"/>
      <c r="C29" s="32"/>
      <c r="D29" s="33" t="str">
        <f aca="false">IF(C29="","",IFERROR(INDEX(Listas!$C$5:$C$64,MATCH(C29,Listas!$B$5:$B$64,0)),"Ver Listas"))</f>
        <v/>
      </c>
      <c r="E29" s="32"/>
      <c r="F29" s="34"/>
      <c r="G29" s="35" t="str">
        <f aca="false">IF(B29="","",MONTH(B29))</f>
        <v/>
      </c>
      <c r="H29" s="35" t="str">
        <f aca="false">IF(B29="","",YEAR(B29))</f>
        <v/>
      </c>
    </row>
    <row r="30" customFormat="false" ht="15" hidden="false" customHeight="false" outlineLevel="0" collapsed="false">
      <c r="B30" s="31"/>
      <c r="C30" s="32"/>
      <c r="D30" s="33" t="str">
        <f aca="false">IF(C30="","",IFERROR(INDEX(Listas!$C$5:$C$64,MATCH(C30,Listas!$B$5:$B$64,0)),"Ver Listas"))</f>
        <v/>
      </c>
      <c r="E30" s="32"/>
      <c r="F30" s="34"/>
      <c r="G30" s="35" t="str">
        <f aca="false">IF(B30="","",MONTH(B30))</f>
        <v/>
      </c>
      <c r="H30" s="35" t="str">
        <f aca="false">IF(B30="","",YEAR(B30))</f>
        <v/>
      </c>
    </row>
    <row r="31" customFormat="false" ht="15" hidden="false" customHeight="false" outlineLevel="0" collapsed="false">
      <c r="B31" s="31"/>
      <c r="C31" s="32"/>
      <c r="D31" s="33" t="str">
        <f aca="false">IF(C31="","",IFERROR(INDEX(Listas!$C$5:$C$64,MATCH(C31,Listas!$B$5:$B$64,0)),"Ver Listas"))</f>
        <v/>
      </c>
      <c r="E31" s="32"/>
      <c r="F31" s="34"/>
      <c r="G31" s="35" t="str">
        <f aca="false">IF(B31="","",MONTH(B31))</f>
        <v/>
      </c>
      <c r="H31" s="35" t="str">
        <f aca="false">IF(B31="","",YEAR(B31))</f>
        <v/>
      </c>
    </row>
    <row r="32" customFormat="false" ht="15" hidden="false" customHeight="false" outlineLevel="0" collapsed="false">
      <c r="B32" s="31"/>
      <c r="C32" s="32"/>
      <c r="D32" s="33" t="str">
        <f aca="false">IF(C32="","",IFERROR(INDEX(Listas!$C$5:$C$64,MATCH(C32,Listas!$B$5:$B$64,0)),"Ver Listas"))</f>
        <v/>
      </c>
      <c r="E32" s="32"/>
      <c r="F32" s="34"/>
      <c r="G32" s="35" t="str">
        <f aca="false">IF(B32="","",MONTH(B32))</f>
        <v/>
      </c>
      <c r="H32" s="35" t="str">
        <f aca="false">IF(B32="","",YEAR(B32))</f>
        <v/>
      </c>
    </row>
    <row r="33" customFormat="false" ht="15" hidden="false" customHeight="false" outlineLevel="0" collapsed="false">
      <c r="B33" s="31"/>
      <c r="C33" s="32"/>
      <c r="D33" s="33" t="str">
        <f aca="false">IF(C33="","",IFERROR(INDEX(Listas!$C$5:$C$64,MATCH(C33,Listas!$B$5:$B$64,0)),"Ver Listas"))</f>
        <v/>
      </c>
      <c r="E33" s="32"/>
      <c r="F33" s="34"/>
      <c r="G33" s="35" t="str">
        <f aca="false">IF(B33="","",MONTH(B33))</f>
        <v/>
      </c>
      <c r="H33" s="35" t="str">
        <f aca="false">IF(B33="","",YEAR(B33))</f>
        <v/>
      </c>
    </row>
    <row r="34" customFormat="false" ht="15" hidden="false" customHeight="false" outlineLevel="0" collapsed="false">
      <c r="B34" s="31"/>
      <c r="C34" s="32"/>
      <c r="D34" s="33" t="str">
        <f aca="false">IF(C34="","",IFERROR(INDEX(Listas!$C$5:$C$64,MATCH(C34,Listas!$B$5:$B$64,0)),"Ver Listas"))</f>
        <v/>
      </c>
      <c r="E34" s="32"/>
      <c r="F34" s="34"/>
      <c r="G34" s="35" t="str">
        <f aca="false">IF(B34="","",MONTH(B34))</f>
        <v/>
      </c>
      <c r="H34" s="35" t="str">
        <f aca="false">IF(B34="","",YEAR(B34))</f>
        <v/>
      </c>
    </row>
    <row r="35" customFormat="false" ht="15" hidden="false" customHeight="false" outlineLevel="0" collapsed="false">
      <c r="B35" s="31"/>
      <c r="C35" s="32"/>
      <c r="D35" s="33" t="str">
        <f aca="false">IF(C35="","",IFERROR(INDEX(Listas!$C$5:$C$64,MATCH(C35,Listas!$B$5:$B$64,0)),"Ver Listas"))</f>
        <v/>
      </c>
      <c r="E35" s="32"/>
      <c r="F35" s="34"/>
      <c r="G35" s="35" t="str">
        <f aca="false">IF(B35="","",MONTH(B35))</f>
        <v/>
      </c>
      <c r="H35" s="35" t="str">
        <f aca="false">IF(B35="","",YEAR(B35))</f>
        <v/>
      </c>
    </row>
    <row r="36" customFormat="false" ht="15" hidden="false" customHeight="false" outlineLevel="0" collapsed="false">
      <c r="B36" s="31"/>
      <c r="C36" s="32"/>
      <c r="D36" s="33" t="str">
        <f aca="false">IF(C36="","",IFERROR(INDEX(Listas!$C$5:$C$64,MATCH(C36,Listas!$B$5:$B$64,0)),"Ver Listas"))</f>
        <v/>
      </c>
      <c r="E36" s="32"/>
      <c r="F36" s="34"/>
      <c r="G36" s="35" t="str">
        <f aca="false">IF(B36="","",MONTH(B36))</f>
        <v/>
      </c>
      <c r="H36" s="35" t="str">
        <f aca="false">IF(B36="","",YEAR(B36))</f>
        <v/>
      </c>
    </row>
    <row r="37" customFormat="false" ht="15" hidden="false" customHeight="false" outlineLevel="0" collapsed="false">
      <c r="B37" s="31"/>
      <c r="C37" s="32"/>
      <c r="D37" s="33" t="str">
        <f aca="false">IF(C37="","",IFERROR(INDEX(Listas!$C$5:$C$64,MATCH(C37,Listas!$B$5:$B$64,0)),"Ver Listas"))</f>
        <v/>
      </c>
      <c r="E37" s="32"/>
      <c r="F37" s="34"/>
      <c r="G37" s="35" t="str">
        <f aca="false">IF(B37="","",MONTH(B37))</f>
        <v/>
      </c>
      <c r="H37" s="35" t="str">
        <f aca="false">IF(B37="","",YEAR(B37))</f>
        <v/>
      </c>
    </row>
    <row r="38" customFormat="false" ht="15" hidden="false" customHeight="false" outlineLevel="0" collapsed="false">
      <c r="B38" s="31"/>
      <c r="C38" s="32"/>
      <c r="D38" s="33" t="str">
        <f aca="false">IF(C38="","",IFERROR(INDEX(Listas!$C$5:$C$64,MATCH(C38,Listas!$B$5:$B$64,0)),"Ver Listas"))</f>
        <v/>
      </c>
      <c r="E38" s="32"/>
      <c r="F38" s="34"/>
      <c r="G38" s="35" t="str">
        <f aca="false">IF(B38="","",MONTH(B38))</f>
        <v/>
      </c>
      <c r="H38" s="35" t="str">
        <f aca="false">IF(B38="","",YEAR(B38))</f>
        <v/>
      </c>
    </row>
    <row r="39" customFormat="false" ht="15" hidden="false" customHeight="false" outlineLevel="0" collapsed="false">
      <c r="B39" s="31"/>
      <c r="C39" s="32"/>
      <c r="D39" s="33" t="str">
        <f aca="false">IF(C39="","",IFERROR(INDEX(Listas!$C$5:$C$64,MATCH(C39,Listas!$B$5:$B$64,0)),"Ver Listas"))</f>
        <v/>
      </c>
      <c r="E39" s="32"/>
      <c r="F39" s="34"/>
      <c r="G39" s="35" t="str">
        <f aca="false">IF(B39="","",MONTH(B39))</f>
        <v/>
      </c>
      <c r="H39" s="35" t="str">
        <f aca="false">IF(B39="","",YEAR(B39))</f>
        <v/>
      </c>
    </row>
    <row r="40" customFormat="false" ht="15" hidden="false" customHeight="false" outlineLevel="0" collapsed="false">
      <c r="B40" s="31"/>
      <c r="C40" s="32"/>
      <c r="D40" s="33" t="str">
        <f aca="false">IF(C40="","",IFERROR(INDEX(Listas!$C$5:$C$64,MATCH(C40,Listas!$B$5:$B$64,0)),"Ver Listas"))</f>
        <v/>
      </c>
      <c r="E40" s="32"/>
      <c r="F40" s="34"/>
      <c r="G40" s="35" t="str">
        <f aca="false">IF(B40="","",MONTH(B40))</f>
        <v/>
      </c>
      <c r="H40" s="35" t="str">
        <f aca="false">IF(B40="","",YEAR(B40))</f>
        <v/>
      </c>
    </row>
    <row r="41" customFormat="false" ht="15" hidden="false" customHeight="false" outlineLevel="0" collapsed="false">
      <c r="B41" s="31"/>
      <c r="C41" s="32"/>
      <c r="D41" s="33" t="str">
        <f aca="false">IF(C41="","",IFERROR(INDEX(Listas!$C$5:$C$64,MATCH(C41,Listas!$B$5:$B$64,0)),"Ver Listas"))</f>
        <v/>
      </c>
      <c r="E41" s="32"/>
      <c r="F41" s="34"/>
      <c r="G41" s="35" t="str">
        <f aca="false">IF(B41="","",MONTH(B41))</f>
        <v/>
      </c>
      <c r="H41" s="35" t="str">
        <f aca="false">IF(B41="","",YEAR(B41))</f>
        <v/>
      </c>
    </row>
    <row r="42" customFormat="false" ht="15" hidden="false" customHeight="false" outlineLevel="0" collapsed="false">
      <c r="B42" s="31"/>
      <c r="C42" s="32"/>
      <c r="D42" s="33" t="str">
        <f aca="false">IF(C42="","",IFERROR(INDEX(Listas!$C$5:$C$64,MATCH(C42,Listas!$B$5:$B$64,0)),"Ver Listas"))</f>
        <v/>
      </c>
      <c r="E42" s="32"/>
      <c r="F42" s="34"/>
      <c r="G42" s="35" t="str">
        <f aca="false">IF(B42="","",MONTH(B42))</f>
        <v/>
      </c>
      <c r="H42" s="35" t="str">
        <f aca="false">IF(B42="","",YEAR(B42))</f>
        <v/>
      </c>
    </row>
    <row r="43" customFormat="false" ht="15" hidden="false" customHeight="false" outlineLevel="0" collapsed="false">
      <c r="B43" s="31"/>
      <c r="C43" s="32"/>
      <c r="D43" s="33" t="str">
        <f aca="false">IF(C43="","",IFERROR(INDEX(Listas!$C$5:$C$64,MATCH(C43,Listas!$B$5:$B$64,0)),"Ver Listas"))</f>
        <v/>
      </c>
      <c r="E43" s="32"/>
      <c r="F43" s="34"/>
      <c r="G43" s="35" t="str">
        <f aca="false">IF(B43="","",MONTH(B43))</f>
        <v/>
      </c>
      <c r="H43" s="35" t="str">
        <f aca="false">IF(B43="","",YEAR(B43))</f>
        <v/>
      </c>
    </row>
    <row r="44" customFormat="false" ht="15" hidden="false" customHeight="false" outlineLevel="0" collapsed="false">
      <c r="B44" s="31"/>
      <c r="C44" s="32"/>
      <c r="D44" s="33" t="str">
        <f aca="false">IF(C44="","",IFERROR(INDEX(Listas!$C$5:$C$64,MATCH(C44,Listas!$B$5:$B$64,0)),"Ver Listas"))</f>
        <v/>
      </c>
      <c r="E44" s="32"/>
      <c r="F44" s="34"/>
      <c r="G44" s="35" t="str">
        <f aca="false">IF(B44="","",MONTH(B44))</f>
        <v/>
      </c>
      <c r="H44" s="35" t="str">
        <f aca="false">IF(B44="","",YEAR(B44))</f>
        <v/>
      </c>
    </row>
    <row r="45" customFormat="false" ht="15" hidden="false" customHeight="false" outlineLevel="0" collapsed="false">
      <c r="B45" s="31"/>
      <c r="C45" s="32"/>
      <c r="D45" s="33" t="str">
        <f aca="false">IF(C45="","",IFERROR(INDEX(Listas!$C$5:$C$64,MATCH(C45,Listas!$B$5:$B$64,0)),"Ver Listas"))</f>
        <v/>
      </c>
      <c r="E45" s="32"/>
      <c r="F45" s="34"/>
      <c r="G45" s="35" t="str">
        <f aca="false">IF(B45="","",MONTH(B45))</f>
        <v/>
      </c>
      <c r="H45" s="35" t="str">
        <f aca="false">IF(B45="","",YEAR(B45))</f>
        <v/>
      </c>
    </row>
    <row r="46" customFormat="false" ht="15" hidden="false" customHeight="false" outlineLevel="0" collapsed="false">
      <c r="B46" s="31"/>
      <c r="C46" s="32"/>
      <c r="D46" s="33" t="str">
        <f aca="false">IF(C46="","",IFERROR(INDEX(Listas!$C$5:$C$64,MATCH(C46,Listas!$B$5:$B$64,0)),"Ver Listas"))</f>
        <v/>
      </c>
      <c r="E46" s="32"/>
      <c r="F46" s="34"/>
      <c r="G46" s="35" t="str">
        <f aca="false">IF(B46="","",MONTH(B46))</f>
        <v/>
      </c>
      <c r="H46" s="35" t="str">
        <f aca="false">IF(B46="","",YEAR(B46))</f>
        <v/>
      </c>
    </row>
    <row r="47" customFormat="false" ht="15" hidden="false" customHeight="false" outlineLevel="0" collapsed="false">
      <c r="B47" s="31"/>
      <c r="C47" s="32"/>
      <c r="D47" s="33" t="str">
        <f aca="false">IF(C47="","",IFERROR(INDEX(Listas!$C$5:$C$64,MATCH(C47,Listas!$B$5:$B$64,0)),"Ver Listas"))</f>
        <v/>
      </c>
      <c r="E47" s="32"/>
      <c r="F47" s="34"/>
      <c r="G47" s="35" t="str">
        <f aca="false">IF(B47="","",MONTH(B47))</f>
        <v/>
      </c>
      <c r="H47" s="35" t="str">
        <f aca="false">IF(B47="","",YEAR(B47))</f>
        <v/>
      </c>
    </row>
    <row r="48" customFormat="false" ht="15" hidden="false" customHeight="false" outlineLevel="0" collapsed="false">
      <c r="B48" s="31"/>
      <c r="C48" s="32"/>
      <c r="D48" s="33" t="str">
        <f aca="false">IF(C48="","",IFERROR(INDEX(Listas!$C$5:$C$64,MATCH(C48,Listas!$B$5:$B$64,0)),"Ver Listas"))</f>
        <v/>
      </c>
      <c r="E48" s="32"/>
      <c r="F48" s="34"/>
      <c r="G48" s="35" t="str">
        <f aca="false">IF(B48="","",MONTH(B48))</f>
        <v/>
      </c>
      <c r="H48" s="35" t="str">
        <f aca="false">IF(B48="","",YEAR(B48))</f>
        <v/>
      </c>
    </row>
    <row r="49" customFormat="false" ht="15" hidden="false" customHeight="false" outlineLevel="0" collapsed="false">
      <c r="B49" s="31"/>
      <c r="C49" s="32"/>
      <c r="D49" s="33" t="str">
        <f aca="false">IF(C49="","",IFERROR(INDEX(Listas!$C$5:$C$64,MATCH(C49,Listas!$B$5:$B$64,0)),"Ver Listas"))</f>
        <v/>
      </c>
      <c r="E49" s="32"/>
      <c r="F49" s="34"/>
      <c r="G49" s="35" t="str">
        <f aca="false">IF(B49="","",MONTH(B49))</f>
        <v/>
      </c>
      <c r="H49" s="35" t="str">
        <f aca="false">IF(B49="","",YEAR(B49))</f>
        <v/>
      </c>
    </row>
    <row r="50" customFormat="false" ht="15" hidden="false" customHeight="false" outlineLevel="0" collapsed="false">
      <c r="B50" s="31"/>
      <c r="C50" s="32"/>
      <c r="D50" s="33" t="str">
        <f aca="false">IF(C50="","",IFERROR(INDEX(Listas!$C$5:$C$64,MATCH(C50,Listas!$B$5:$B$64,0)),"Ver Listas"))</f>
        <v/>
      </c>
      <c r="E50" s="32"/>
      <c r="F50" s="34"/>
      <c r="G50" s="35" t="str">
        <f aca="false">IF(B50="","",MONTH(B50))</f>
        <v/>
      </c>
      <c r="H50" s="35" t="str">
        <f aca="false">IF(B50="","",YEAR(B50))</f>
        <v/>
      </c>
    </row>
    <row r="51" customFormat="false" ht="15" hidden="false" customHeight="false" outlineLevel="0" collapsed="false">
      <c r="B51" s="31"/>
      <c r="C51" s="32"/>
      <c r="D51" s="33" t="str">
        <f aca="false">IF(C51="","",IFERROR(INDEX(Listas!$C$5:$C$64,MATCH(C51,Listas!$B$5:$B$64,0)),"Ver Listas"))</f>
        <v/>
      </c>
      <c r="E51" s="32"/>
      <c r="F51" s="34"/>
      <c r="G51" s="35" t="str">
        <f aca="false">IF(B51="","",MONTH(B51))</f>
        <v/>
      </c>
      <c r="H51" s="35" t="str">
        <f aca="false">IF(B51="","",YEAR(B51))</f>
        <v/>
      </c>
    </row>
    <row r="52" customFormat="false" ht="15" hidden="false" customHeight="false" outlineLevel="0" collapsed="false">
      <c r="B52" s="31"/>
      <c r="C52" s="32"/>
      <c r="D52" s="33" t="str">
        <f aca="false">IF(C52="","",IFERROR(INDEX(Listas!$C$5:$C$64,MATCH(C52,Listas!$B$5:$B$64,0)),"Ver Listas"))</f>
        <v/>
      </c>
      <c r="E52" s="32"/>
      <c r="F52" s="34"/>
      <c r="G52" s="35" t="str">
        <f aca="false">IF(B52="","",MONTH(B52))</f>
        <v/>
      </c>
      <c r="H52" s="35" t="str">
        <f aca="false">IF(B52="","",YEAR(B52))</f>
        <v/>
      </c>
    </row>
    <row r="53" customFormat="false" ht="15" hidden="false" customHeight="false" outlineLevel="0" collapsed="false">
      <c r="B53" s="31"/>
      <c r="C53" s="32"/>
      <c r="D53" s="33" t="str">
        <f aca="false">IF(C53="","",IFERROR(INDEX(Listas!$C$5:$C$64,MATCH(C53,Listas!$B$5:$B$64,0)),"Ver Listas"))</f>
        <v/>
      </c>
      <c r="E53" s="32"/>
      <c r="F53" s="34"/>
      <c r="G53" s="35" t="str">
        <f aca="false">IF(B53="","",MONTH(B53))</f>
        <v/>
      </c>
      <c r="H53" s="35" t="str">
        <f aca="false">IF(B53="","",YEAR(B53))</f>
        <v/>
      </c>
    </row>
    <row r="54" customFormat="false" ht="15" hidden="false" customHeight="false" outlineLevel="0" collapsed="false">
      <c r="B54" s="31"/>
      <c r="C54" s="32"/>
      <c r="D54" s="33" t="str">
        <f aca="false">IF(C54="","",IFERROR(INDEX(Listas!$C$5:$C$64,MATCH(C54,Listas!$B$5:$B$64,0)),"Ver Listas"))</f>
        <v/>
      </c>
      <c r="E54" s="32"/>
      <c r="F54" s="34"/>
      <c r="G54" s="35" t="str">
        <f aca="false">IF(B54="","",MONTH(B54))</f>
        <v/>
      </c>
      <c r="H54" s="35" t="str">
        <f aca="false">IF(B54="","",YEAR(B54))</f>
        <v/>
      </c>
    </row>
    <row r="55" customFormat="false" ht="15" hidden="false" customHeight="false" outlineLevel="0" collapsed="false">
      <c r="B55" s="31"/>
      <c r="C55" s="32"/>
      <c r="D55" s="33" t="str">
        <f aca="false">IF(C55="","",IFERROR(INDEX(Listas!$C$5:$C$64,MATCH(C55,Listas!$B$5:$B$64,0)),"Ver Listas"))</f>
        <v/>
      </c>
      <c r="E55" s="32"/>
      <c r="F55" s="34"/>
      <c r="G55" s="35" t="str">
        <f aca="false">IF(B55="","",MONTH(B55))</f>
        <v/>
      </c>
      <c r="H55" s="35" t="str">
        <f aca="false">IF(B55="","",YEAR(B55))</f>
        <v/>
      </c>
    </row>
    <row r="56" customFormat="false" ht="15" hidden="false" customHeight="false" outlineLevel="0" collapsed="false">
      <c r="B56" s="31"/>
      <c r="C56" s="32"/>
      <c r="D56" s="33" t="str">
        <f aca="false">IF(C56="","",IFERROR(INDEX(Listas!$C$5:$C$64,MATCH(C56,Listas!$B$5:$B$64,0)),"Ver Listas"))</f>
        <v/>
      </c>
      <c r="E56" s="32"/>
      <c r="F56" s="34"/>
      <c r="G56" s="35" t="str">
        <f aca="false">IF(B56="","",MONTH(B56))</f>
        <v/>
      </c>
      <c r="H56" s="35" t="str">
        <f aca="false">IF(B56="","",YEAR(B56))</f>
        <v/>
      </c>
    </row>
    <row r="57" customFormat="false" ht="15" hidden="false" customHeight="false" outlineLevel="0" collapsed="false">
      <c r="B57" s="31"/>
      <c r="C57" s="32"/>
      <c r="D57" s="33" t="str">
        <f aca="false">IF(C57="","",IFERROR(INDEX(Listas!$C$5:$C$64,MATCH(C57,Listas!$B$5:$B$64,0)),"Ver Listas"))</f>
        <v/>
      </c>
      <c r="E57" s="32"/>
      <c r="F57" s="34"/>
      <c r="G57" s="35" t="str">
        <f aca="false">IF(B57="","",MONTH(B57))</f>
        <v/>
      </c>
      <c r="H57" s="35" t="str">
        <f aca="false">IF(B57="","",YEAR(B57))</f>
        <v/>
      </c>
    </row>
    <row r="58" customFormat="false" ht="15" hidden="false" customHeight="false" outlineLevel="0" collapsed="false">
      <c r="B58" s="31"/>
      <c r="C58" s="32"/>
      <c r="D58" s="33" t="str">
        <f aca="false">IF(C58="","",IFERROR(INDEX(Listas!$C$5:$C$64,MATCH(C58,Listas!$B$5:$B$64,0)),"Ver Listas"))</f>
        <v/>
      </c>
      <c r="E58" s="32"/>
      <c r="F58" s="34"/>
      <c r="G58" s="35" t="str">
        <f aca="false">IF(B58="","",MONTH(B58))</f>
        <v/>
      </c>
      <c r="H58" s="35" t="str">
        <f aca="false">IF(B58="","",YEAR(B58))</f>
        <v/>
      </c>
    </row>
    <row r="59" customFormat="false" ht="15" hidden="false" customHeight="false" outlineLevel="0" collapsed="false">
      <c r="B59" s="31"/>
      <c r="C59" s="32"/>
      <c r="D59" s="33" t="str">
        <f aca="false">IF(C59="","",IFERROR(INDEX(Listas!$C$5:$C$64,MATCH(C59,Listas!$B$5:$B$64,0)),"Ver Listas"))</f>
        <v/>
      </c>
      <c r="E59" s="32"/>
      <c r="F59" s="34"/>
      <c r="G59" s="35" t="str">
        <f aca="false">IF(B59="","",MONTH(B59))</f>
        <v/>
      </c>
      <c r="H59" s="35" t="str">
        <f aca="false">IF(B59="","",YEAR(B59))</f>
        <v/>
      </c>
    </row>
    <row r="60" customFormat="false" ht="15" hidden="false" customHeight="false" outlineLevel="0" collapsed="false">
      <c r="B60" s="31"/>
      <c r="C60" s="32"/>
      <c r="D60" s="33" t="str">
        <f aca="false">IF(C60="","",IFERROR(INDEX(Listas!$C$5:$C$64,MATCH(C60,Listas!$B$5:$B$64,0)),"Ver Listas"))</f>
        <v/>
      </c>
      <c r="E60" s="32"/>
      <c r="F60" s="34"/>
      <c r="G60" s="35" t="str">
        <f aca="false">IF(B60="","",MONTH(B60))</f>
        <v/>
      </c>
      <c r="H60" s="35" t="str">
        <f aca="false">IF(B60="","",YEAR(B60))</f>
        <v/>
      </c>
    </row>
    <row r="61" customFormat="false" ht="15" hidden="false" customHeight="false" outlineLevel="0" collapsed="false">
      <c r="B61" s="31"/>
      <c r="C61" s="32"/>
      <c r="D61" s="33" t="str">
        <f aca="false">IF(C61="","",IFERROR(INDEX(Listas!$C$5:$C$64,MATCH(C61,Listas!$B$5:$B$64,0)),"Ver Listas"))</f>
        <v/>
      </c>
      <c r="E61" s="32"/>
      <c r="F61" s="34"/>
      <c r="G61" s="35" t="str">
        <f aca="false">IF(B61="","",MONTH(B61))</f>
        <v/>
      </c>
      <c r="H61" s="35" t="str">
        <f aca="false">IF(B61="","",YEAR(B61))</f>
        <v/>
      </c>
    </row>
    <row r="62" customFormat="false" ht="15" hidden="false" customHeight="false" outlineLevel="0" collapsed="false">
      <c r="B62" s="31"/>
      <c r="C62" s="32"/>
      <c r="D62" s="33" t="str">
        <f aca="false">IF(C62="","",IFERROR(INDEX(Listas!$C$5:$C$64,MATCH(C62,Listas!$B$5:$B$64,0)),"Ver Listas"))</f>
        <v/>
      </c>
      <c r="E62" s="32"/>
      <c r="F62" s="34"/>
      <c r="G62" s="35" t="str">
        <f aca="false">IF(B62="","",MONTH(B62))</f>
        <v/>
      </c>
      <c r="H62" s="35" t="str">
        <f aca="false">IF(B62="","",YEAR(B62))</f>
        <v/>
      </c>
    </row>
    <row r="63" customFormat="false" ht="15" hidden="false" customHeight="false" outlineLevel="0" collapsed="false">
      <c r="B63" s="31"/>
      <c r="C63" s="32"/>
      <c r="D63" s="33" t="str">
        <f aca="false">IF(C63="","",IFERROR(INDEX(Listas!$C$5:$C$64,MATCH(C63,Listas!$B$5:$B$64,0)),"Ver Listas"))</f>
        <v/>
      </c>
      <c r="E63" s="32"/>
      <c r="F63" s="34"/>
      <c r="G63" s="35" t="str">
        <f aca="false">IF(B63="","",MONTH(B63))</f>
        <v/>
      </c>
      <c r="H63" s="35" t="str">
        <f aca="false">IF(B63="","",YEAR(B63))</f>
        <v/>
      </c>
    </row>
    <row r="64" customFormat="false" ht="15" hidden="false" customHeight="false" outlineLevel="0" collapsed="false">
      <c r="B64" s="31"/>
      <c r="C64" s="32"/>
      <c r="D64" s="33" t="str">
        <f aca="false">IF(C64="","",IFERROR(INDEX(Listas!$C$5:$C$64,MATCH(C64,Listas!$B$5:$B$64,0)),"Ver Listas"))</f>
        <v/>
      </c>
      <c r="E64" s="32"/>
      <c r="F64" s="34"/>
      <c r="G64" s="35" t="str">
        <f aca="false">IF(B64="","",MONTH(B64))</f>
        <v/>
      </c>
      <c r="H64" s="35" t="str">
        <f aca="false">IF(B64="","",YEAR(B64))</f>
        <v/>
      </c>
    </row>
    <row r="65" customFormat="false" ht="15" hidden="false" customHeight="false" outlineLevel="0" collapsed="false">
      <c r="B65" s="31"/>
      <c r="C65" s="32"/>
      <c r="D65" s="33" t="str">
        <f aca="false">IF(C65="","",IFERROR(INDEX(Listas!$C$5:$C$64,MATCH(C65,Listas!$B$5:$B$64,0)),"Ver Listas"))</f>
        <v/>
      </c>
      <c r="E65" s="32"/>
      <c r="F65" s="34"/>
      <c r="G65" s="35" t="str">
        <f aca="false">IF(B65="","",MONTH(B65))</f>
        <v/>
      </c>
      <c r="H65" s="35" t="str">
        <f aca="false">IF(B65="","",YEAR(B65))</f>
        <v/>
      </c>
    </row>
    <row r="66" customFormat="false" ht="15" hidden="false" customHeight="false" outlineLevel="0" collapsed="false">
      <c r="B66" s="31"/>
      <c r="C66" s="32"/>
      <c r="D66" s="33" t="str">
        <f aca="false">IF(C66="","",IFERROR(INDEX(Listas!$C$5:$C$64,MATCH(C66,Listas!$B$5:$B$64,0)),"Ver Listas"))</f>
        <v/>
      </c>
      <c r="E66" s="32"/>
      <c r="F66" s="34"/>
      <c r="G66" s="35" t="str">
        <f aca="false">IF(B66="","",MONTH(B66))</f>
        <v/>
      </c>
      <c r="H66" s="35" t="str">
        <f aca="false">IF(B66="","",YEAR(B66))</f>
        <v/>
      </c>
    </row>
    <row r="67" customFormat="false" ht="15" hidden="false" customHeight="false" outlineLevel="0" collapsed="false">
      <c r="B67" s="31"/>
      <c r="C67" s="32"/>
      <c r="D67" s="33" t="str">
        <f aca="false">IF(C67="","",IFERROR(INDEX(Listas!$C$5:$C$64,MATCH(C67,Listas!$B$5:$B$64,0)),"Ver Listas"))</f>
        <v/>
      </c>
      <c r="E67" s="32"/>
      <c r="F67" s="34"/>
      <c r="G67" s="35" t="str">
        <f aca="false">IF(B67="","",MONTH(B67))</f>
        <v/>
      </c>
      <c r="H67" s="35" t="str">
        <f aca="false">IF(B67="","",YEAR(B67))</f>
        <v/>
      </c>
    </row>
    <row r="68" customFormat="false" ht="15" hidden="false" customHeight="false" outlineLevel="0" collapsed="false">
      <c r="B68" s="31"/>
      <c r="C68" s="32"/>
      <c r="D68" s="33" t="str">
        <f aca="false">IF(C68="","",IFERROR(INDEX(Listas!$C$5:$C$64,MATCH(C68,Listas!$B$5:$B$64,0)),"Ver Listas"))</f>
        <v/>
      </c>
      <c r="E68" s="32"/>
      <c r="F68" s="34"/>
      <c r="G68" s="35" t="str">
        <f aca="false">IF(B68="","",MONTH(B68))</f>
        <v/>
      </c>
      <c r="H68" s="35" t="str">
        <f aca="false">IF(B68="","",YEAR(B68))</f>
        <v/>
      </c>
    </row>
    <row r="69" customFormat="false" ht="15" hidden="false" customHeight="false" outlineLevel="0" collapsed="false">
      <c r="B69" s="31"/>
      <c r="C69" s="32"/>
      <c r="D69" s="33" t="str">
        <f aca="false">IF(C69="","",IFERROR(INDEX(Listas!$C$5:$C$64,MATCH(C69,Listas!$B$5:$B$64,0)),"Ver Listas"))</f>
        <v/>
      </c>
      <c r="E69" s="32"/>
      <c r="F69" s="34"/>
      <c r="G69" s="35" t="str">
        <f aca="false">IF(B69="","",MONTH(B69))</f>
        <v/>
      </c>
      <c r="H69" s="35" t="str">
        <f aca="false">IF(B69="","",YEAR(B69))</f>
        <v/>
      </c>
    </row>
    <row r="70" customFormat="false" ht="15" hidden="false" customHeight="false" outlineLevel="0" collapsed="false">
      <c r="B70" s="31"/>
      <c r="C70" s="32"/>
      <c r="D70" s="33" t="str">
        <f aca="false">IF(C70="","",IFERROR(INDEX(Listas!$C$5:$C$64,MATCH(C70,Listas!$B$5:$B$64,0)),"Ver Listas"))</f>
        <v/>
      </c>
      <c r="E70" s="32"/>
      <c r="F70" s="34"/>
      <c r="G70" s="35" t="str">
        <f aca="false">IF(B70="","",MONTH(B70))</f>
        <v/>
      </c>
      <c r="H70" s="35" t="str">
        <f aca="false">IF(B70="","",YEAR(B70))</f>
        <v/>
      </c>
    </row>
    <row r="71" customFormat="false" ht="15" hidden="false" customHeight="false" outlineLevel="0" collapsed="false">
      <c r="B71" s="31"/>
      <c r="C71" s="32"/>
      <c r="D71" s="33" t="str">
        <f aca="false">IF(C71="","",IFERROR(INDEX(Listas!$C$5:$C$64,MATCH(C71,Listas!$B$5:$B$64,0)),"Ver Listas"))</f>
        <v/>
      </c>
      <c r="E71" s="32"/>
      <c r="F71" s="34"/>
      <c r="G71" s="35" t="str">
        <f aca="false">IF(B71="","",MONTH(B71))</f>
        <v/>
      </c>
      <c r="H71" s="35" t="str">
        <f aca="false">IF(B71="","",YEAR(B71))</f>
        <v/>
      </c>
    </row>
    <row r="72" customFormat="false" ht="15" hidden="false" customHeight="false" outlineLevel="0" collapsed="false">
      <c r="B72" s="31"/>
      <c r="C72" s="32"/>
      <c r="D72" s="33" t="str">
        <f aca="false">IF(C72="","",IFERROR(INDEX(Listas!$C$5:$C$64,MATCH(C72,Listas!$B$5:$B$64,0)),"Ver Listas"))</f>
        <v/>
      </c>
      <c r="E72" s="32"/>
      <c r="F72" s="34"/>
      <c r="G72" s="35" t="str">
        <f aca="false">IF(B72="","",MONTH(B72))</f>
        <v/>
      </c>
      <c r="H72" s="35" t="str">
        <f aca="false">IF(B72="","",YEAR(B72))</f>
        <v/>
      </c>
    </row>
    <row r="73" customFormat="false" ht="15" hidden="false" customHeight="false" outlineLevel="0" collapsed="false">
      <c r="B73" s="31"/>
      <c r="C73" s="32"/>
      <c r="D73" s="33" t="str">
        <f aca="false">IF(C73="","",IFERROR(INDEX(Listas!$C$5:$C$64,MATCH(C73,Listas!$B$5:$B$64,0)),"Ver Listas"))</f>
        <v/>
      </c>
      <c r="E73" s="32"/>
      <c r="F73" s="34"/>
      <c r="G73" s="35" t="str">
        <f aca="false">IF(B73="","",MONTH(B73))</f>
        <v/>
      </c>
      <c r="H73" s="35" t="str">
        <f aca="false">IF(B73="","",YEAR(B73))</f>
        <v/>
      </c>
    </row>
    <row r="74" customFormat="false" ht="15" hidden="false" customHeight="false" outlineLevel="0" collapsed="false">
      <c r="B74" s="31"/>
      <c r="C74" s="32"/>
      <c r="D74" s="33" t="str">
        <f aca="false">IF(C74="","",IFERROR(INDEX(Listas!$C$5:$C$64,MATCH(C74,Listas!$B$5:$B$64,0)),"Ver Listas"))</f>
        <v/>
      </c>
      <c r="E74" s="32"/>
      <c r="F74" s="34"/>
      <c r="G74" s="35" t="str">
        <f aca="false">IF(B74="","",MONTH(B74))</f>
        <v/>
      </c>
      <c r="H74" s="35" t="str">
        <f aca="false">IF(B74="","",YEAR(B74))</f>
        <v/>
      </c>
    </row>
    <row r="75" customFormat="false" ht="15" hidden="false" customHeight="false" outlineLevel="0" collapsed="false">
      <c r="B75" s="31"/>
      <c r="C75" s="32"/>
      <c r="D75" s="33" t="str">
        <f aca="false">IF(C75="","",IFERROR(INDEX(Listas!$C$5:$C$64,MATCH(C75,Listas!$B$5:$B$64,0)),"Ver Listas"))</f>
        <v/>
      </c>
      <c r="E75" s="32"/>
      <c r="F75" s="34"/>
      <c r="G75" s="35" t="str">
        <f aca="false">IF(B75="","",MONTH(B75))</f>
        <v/>
      </c>
      <c r="H75" s="35" t="str">
        <f aca="false">IF(B75="","",YEAR(B75))</f>
        <v/>
      </c>
    </row>
    <row r="76" customFormat="false" ht="15" hidden="false" customHeight="false" outlineLevel="0" collapsed="false">
      <c r="B76" s="31"/>
      <c r="C76" s="32"/>
      <c r="D76" s="33" t="str">
        <f aca="false">IF(C76="","",IFERROR(INDEX(Listas!$C$5:$C$64,MATCH(C76,Listas!$B$5:$B$64,0)),"Ver Listas"))</f>
        <v/>
      </c>
      <c r="E76" s="32"/>
      <c r="F76" s="34"/>
      <c r="G76" s="35" t="str">
        <f aca="false">IF(B76="","",MONTH(B76))</f>
        <v/>
      </c>
      <c r="H76" s="35" t="str">
        <f aca="false">IF(B76="","",YEAR(B76))</f>
        <v/>
      </c>
    </row>
    <row r="77" customFormat="false" ht="15" hidden="false" customHeight="false" outlineLevel="0" collapsed="false">
      <c r="B77" s="31"/>
      <c r="C77" s="32"/>
      <c r="D77" s="33" t="str">
        <f aca="false">IF(C77="","",IFERROR(INDEX(Listas!$C$5:$C$64,MATCH(C77,Listas!$B$5:$B$64,0)),"Ver Listas"))</f>
        <v/>
      </c>
      <c r="E77" s="32"/>
      <c r="F77" s="34"/>
      <c r="G77" s="35" t="str">
        <f aca="false">IF(B77="","",MONTH(B77))</f>
        <v/>
      </c>
      <c r="H77" s="35" t="str">
        <f aca="false">IF(B77="","",YEAR(B77))</f>
        <v/>
      </c>
    </row>
    <row r="78" customFormat="false" ht="15" hidden="false" customHeight="false" outlineLevel="0" collapsed="false">
      <c r="B78" s="31"/>
      <c r="C78" s="32"/>
      <c r="D78" s="33" t="str">
        <f aca="false">IF(C78="","",IFERROR(INDEX(Listas!$C$5:$C$64,MATCH(C78,Listas!$B$5:$B$64,0)),"Ver Listas"))</f>
        <v/>
      </c>
      <c r="E78" s="32"/>
      <c r="F78" s="34"/>
      <c r="G78" s="35" t="str">
        <f aca="false">IF(B78="","",MONTH(B78))</f>
        <v/>
      </c>
      <c r="H78" s="35" t="str">
        <f aca="false">IF(B78="","",YEAR(B78))</f>
        <v/>
      </c>
    </row>
    <row r="79" customFormat="false" ht="15" hidden="false" customHeight="false" outlineLevel="0" collapsed="false">
      <c r="B79" s="31"/>
      <c r="C79" s="32"/>
      <c r="D79" s="33" t="str">
        <f aca="false">IF(C79="","",IFERROR(INDEX(Listas!$C$5:$C$64,MATCH(C79,Listas!$B$5:$B$64,0)),"Ver Listas"))</f>
        <v/>
      </c>
      <c r="E79" s="32"/>
      <c r="F79" s="34"/>
      <c r="G79" s="35" t="str">
        <f aca="false">IF(B79="","",MONTH(B79))</f>
        <v/>
      </c>
      <c r="H79" s="35" t="str">
        <f aca="false">IF(B79="","",YEAR(B79))</f>
        <v/>
      </c>
    </row>
    <row r="80" customFormat="false" ht="15" hidden="false" customHeight="false" outlineLevel="0" collapsed="false">
      <c r="B80" s="31"/>
      <c r="C80" s="32"/>
      <c r="D80" s="33" t="str">
        <f aca="false">IF(C80="","",IFERROR(INDEX(Listas!$C$5:$C$64,MATCH(C80,Listas!$B$5:$B$64,0)),"Ver Listas"))</f>
        <v/>
      </c>
      <c r="E80" s="32"/>
      <c r="F80" s="34"/>
      <c r="G80" s="35" t="str">
        <f aca="false">IF(B80="","",MONTH(B80))</f>
        <v/>
      </c>
      <c r="H80" s="35" t="str">
        <f aca="false">IF(B80="","",YEAR(B80))</f>
        <v/>
      </c>
    </row>
    <row r="81" customFormat="false" ht="15" hidden="false" customHeight="false" outlineLevel="0" collapsed="false">
      <c r="B81" s="31"/>
      <c r="C81" s="32"/>
      <c r="D81" s="33" t="str">
        <f aca="false">IF(C81="","",IFERROR(INDEX(Listas!$C$5:$C$64,MATCH(C81,Listas!$B$5:$B$64,0)),"Ver Listas"))</f>
        <v/>
      </c>
      <c r="E81" s="32"/>
      <c r="F81" s="34"/>
      <c r="G81" s="35" t="str">
        <f aca="false">IF(B81="","",MONTH(B81))</f>
        <v/>
      </c>
      <c r="H81" s="35" t="str">
        <f aca="false">IF(B81="","",YEAR(B81))</f>
        <v/>
      </c>
    </row>
    <row r="82" customFormat="false" ht="15" hidden="false" customHeight="false" outlineLevel="0" collapsed="false">
      <c r="B82" s="31"/>
      <c r="C82" s="32"/>
      <c r="D82" s="33" t="str">
        <f aca="false">IF(C82="","",IFERROR(INDEX(Listas!$C$5:$C$64,MATCH(C82,Listas!$B$5:$B$64,0)),"Ver Listas"))</f>
        <v/>
      </c>
      <c r="E82" s="32"/>
      <c r="F82" s="34"/>
      <c r="G82" s="35" t="str">
        <f aca="false">IF(B82="","",MONTH(B82))</f>
        <v/>
      </c>
      <c r="H82" s="35" t="str">
        <f aca="false">IF(B82="","",YEAR(B82))</f>
        <v/>
      </c>
    </row>
    <row r="83" customFormat="false" ht="15" hidden="false" customHeight="false" outlineLevel="0" collapsed="false">
      <c r="B83" s="31"/>
      <c r="C83" s="32"/>
      <c r="D83" s="33" t="str">
        <f aca="false">IF(C83="","",IFERROR(INDEX(Listas!$C$5:$C$64,MATCH(C83,Listas!$B$5:$B$64,0)),"Ver Listas"))</f>
        <v/>
      </c>
      <c r="E83" s="32"/>
      <c r="F83" s="34"/>
      <c r="G83" s="35" t="str">
        <f aca="false">IF(B83="","",MONTH(B83))</f>
        <v/>
      </c>
      <c r="H83" s="35" t="str">
        <f aca="false">IF(B83="","",YEAR(B83))</f>
        <v/>
      </c>
    </row>
    <row r="84" customFormat="false" ht="15" hidden="false" customHeight="false" outlineLevel="0" collapsed="false">
      <c r="B84" s="31"/>
      <c r="C84" s="32"/>
      <c r="D84" s="33" t="str">
        <f aca="false">IF(C84="","",IFERROR(INDEX(Listas!$C$5:$C$64,MATCH(C84,Listas!$B$5:$B$64,0)),"Ver Listas"))</f>
        <v/>
      </c>
      <c r="E84" s="32"/>
      <c r="F84" s="34"/>
      <c r="G84" s="35" t="str">
        <f aca="false">IF(B84="","",MONTH(B84))</f>
        <v/>
      </c>
      <c r="H84" s="35" t="str">
        <f aca="false">IF(B84="","",YEAR(B84))</f>
        <v/>
      </c>
    </row>
    <row r="85" customFormat="false" ht="15" hidden="false" customHeight="false" outlineLevel="0" collapsed="false">
      <c r="B85" s="31"/>
      <c r="C85" s="32"/>
      <c r="D85" s="33" t="str">
        <f aca="false">IF(C85="","",IFERROR(INDEX(Listas!$C$5:$C$64,MATCH(C85,Listas!$B$5:$B$64,0)),"Ver Listas"))</f>
        <v/>
      </c>
      <c r="E85" s="32"/>
      <c r="F85" s="34"/>
      <c r="G85" s="35" t="str">
        <f aca="false">IF(B85="","",MONTH(B85))</f>
        <v/>
      </c>
      <c r="H85" s="35" t="str">
        <f aca="false">IF(B85="","",YEAR(B85))</f>
        <v/>
      </c>
    </row>
    <row r="86" customFormat="false" ht="15" hidden="false" customHeight="false" outlineLevel="0" collapsed="false">
      <c r="B86" s="31"/>
      <c r="C86" s="32"/>
      <c r="D86" s="33" t="str">
        <f aca="false">IF(C86="","",IFERROR(INDEX(Listas!$C$5:$C$64,MATCH(C86,Listas!$B$5:$B$64,0)),"Ver Listas"))</f>
        <v/>
      </c>
      <c r="E86" s="32"/>
      <c r="F86" s="34"/>
      <c r="G86" s="35" t="str">
        <f aca="false">IF(B86="","",MONTH(B86))</f>
        <v/>
      </c>
      <c r="H86" s="35" t="str">
        <f aca="false">IF(B86="","",YEAR(B86))</f>
        <v/>
      </c>
    </row>
    <row r="87" customFormat="false" ht="15" hidden="false" customHeight="false" outlineLevel="0" collapsed="false">
      <c r="B87" s="31"/>
      <c r="C87" s="32"/>
      <c r="D87" s="33" t="str">
        <f aca="false">IF(C87="","",IFERROR(INDEX(Listas!$C$5:$C$64,MATCH(C87,Listas!$B$5:$B$64,0)),"Ver Listas"))</f>
        <v/>
      </c>
      <c r="E87" s="32"/>
      <c r="F87" s="34"/>
      <c r="G87" s="35" t="str">
        <f aca="false">IF(B87="","",MONTH(B87))</f>
        <v/>
      </c>
      <c r="H87" s="35" t="str">
        <f aca="false">IF(B87="","",YEAR(B87))</f>
        <v/>
      </c>
    </row>
    <row r="88" customFormat="false" ht="15" hidden="false" customHeight="false" outlineLevel="0" collapsed="false">
      <c r="B88" s="31"/>
      <c r="C88" s="32"/>
      <c r="D88" s="33" t="str">
        <f aca="false">IF(C88="","",IFERROR(INDEX(Listas!$C$5:$C$64,MATCH(C88,Listas!$B$5:$B$64,0)),"Ver Listas"))</f>
        <v/>
      </c>
      <c r="E88" s="32"/>
      <c r="F88" s="34"/>
      <c r="G88" s="35" t="str">
        <f aca="false">IF(B88="","",MONTH(B88))</f>
        <v/>
      </c>
      <c r="H88" s="35" t="str">
        <f aca="false">IF(B88="","",YEAR(B88))</f>
        <v/>
      </c>
    </row>
    <row r="89" customFormat="false" ht="15" hidden="false" customHeight="false" outlineLevel="0" collapsed="false">
      <c r="B89" s="31"/>
      <c r="C89" s="32"/>
      <c r="D89" s="33" t="str">
        <f aca="false">IF(C89="","",IFERROR(INDEX(Listas!$C$5:$C$64,MATCH(C89,Listas!$B$5:$B$64,0)),"Ver Listas"))</f>
        <v/>
      </c>
      <c r="E89" s="32"/>
      <c r="F89" s="34"/>
      <c r="G89" s="35" t="str">
        <f aca="false">IF(B89="","",MONTH(B89))</f>
        <v/>
      </c>
      <c r="H89" s="35" t="str">
        <f aca="false">IF(B89="","",YEAR(B89))</f>
        <v/>
      </c>
    </row>
    <row r="90" customFormat="false" ht="15" hidden="false" customHeight="false" outlineLevel="0" collapsed="false">
      <c r="B90" s="31"/>
      <c r="C90" s="32"/>
      <c r="D90" s="33" t="str">
        <f aca="false">IF(C90="","",IFERROR(INDEX(Listas!$C$5:$C$64,MATCH(C90,Listas!$B$5:$B$64,0)),"Ver Listas"))</f>
        <v/>
      </c>
      <c r="E90" s="32"/>
      <c r="F90" s="34"/>
      <c r="G90" s="35" t="str">
        <f aca="false">IF(B90="","",MONTH(B90))</f>
        <v/>
      </c>
      <c r="H90" s="35" t="str">
        <f aca="false">IF(B90="","",YEAR(B90))</f>
        <v/>
      </c>
    </row>
    <row r="91" customFormat="false" ht="15" hidden="false" customHeight="false" outlineLevel="0" collapsed="false">
      <c r="B91" s="31"/>
      <c r="C91" s="32"/>
      <c r="D91" s="33" t="str">
        <f aca="false">IF(C91="","",IFERROR(INDEX(Listas!$C$5:$C$64,MATCH(C91,Listas!$B$5:$B$64,0)),"Ver Listas"))</f>
        <v/>
      </c>
      <c r="E91" s="32"/>
      <c r="F91" s="34"/>
      <c r="G91" s="35" t="str">
        <f aca="false">IF(B91="","",MONTH(B91))</f>
        <v/>
      </c>
      <c r="H91" s="35" t="str">
        <f aca="false">IF(B91="","",YEAR(B91))</f>
        <v/>
      </c>
    </row>
    <row r="92" customFormat="false" ht="15" hidden="false" customHeight="false" outlineLevel="0" collapsed="false">
      <c r="B92" s="31"/>
      <c r="C92" s="32"/>
      <c r="D92" s="33" t="str">
        <f aca="false">IF(C92="","",IFERROR(INDEX(Listas!$C$5:$C$64,MATCH(C92,Listas!$B$5:$B$64,0)),"Ver Listas"))</f>
        <v/>
      </c>
      <c r="E92" s="32"/>
      <c r="F92" s="34"/>
      <c r="G92" s="35" t="str">
        <f aca="false">IF(B92="","",MONTH(B92))</f>
        <v/>
      </c>
      <c r="H92" s="35" t="str">
        <f aca="false">IF(B92="","",YEAR(B92))</f>
        <v/>
      </c>
    </row>
    <row r="93" customFormat="false" ht="15" hidden="false" customHeight="false" outlineLevel="0" collapsed="false">
      <c r="B93" s="31"/>
      <c r="C93" s="32"/>
      <c r="D93" s="33" t="str">
        <f aca="false">IF(C93="","",IFERROR(INDEX(Listas!$C$5:$C$64,MATCH(C93,Listas!$B$5:$B$64,0)),"Ver Listas"))</f>
        <v/>
      </c>
      <c r="E93" s="32"/>
      <c r="F93" s="34"/>
      <c r="G93" s="35" t="str">
        <f aca="false">IF(B93="","",MONTH(B93))</f>
        <v/>
      </c>
      <c r="H93" s="35" t="str">
        <f aca="false">IF(B93="","",YEAR(B93))</f>
        <v/>
      </c>
    </row>
    <row r="94" customFormat="false" ht="15" hidden="false" customHeight="false" outlineLevel="0" collapsed="false">
      <c r="B94" s="31"/>
      <c r="C94" s="32"/>
      <c r="D94" s="33" t="str">
        <f aca="false">IF(C94="","",IFERROR(INDEX(Listas!$C$5:$C$64,MATCH(C94,Listas!$B$5:$B$64,0)),"Ver Listas"))</f>
        <v/>
      </c>
      <c r="E94" s="32"/>
      <c r="F94" s="34"/>
      <c r="G94" s="35" t="str">
        <f aca="false">IF(B94="","",MONTH(B94))</f>
        <v/>
      </c>
      <c r="H94" s="35" t="str">
        <f aca="false">IF(B94="","",YEAR(B94))</f>
        <v/>
      </c>
    </row>
    <row r="95" customFormat="false" ht="15" hidden="false" customHeight="false" outlineLevel="0" collapsed="false">
      <c r="B95" s="31"/>
      <c r="C95" s="32"/>
      <c r="D95" s="33" t="str">
        <f aca="false">IF(C95="","",IFERROR(INDEX(Listas!$C$5:$C$64,MATCH(C95,Listas!$B$5:$B$64,0)),"Ver Listas"))</f>
        <v/>
      </c>
      <c r="E95" s="32"/>
      <c r="F95" s="34"/>
      <c r="G95" s="35" t="str">
        <f aca="false">IF(B95="","",MONTH(B95))</f>
        <v/>
      </c>
      <c r="H95" s="35" t="str">
        <f aca="false">IF(B95="","",YEAR(B95))</f>
        <v/>
      </c>
    </row>
    <row r="96" customFormat="false" ht="15" hidden="false" customHeight="false" outlineLevel="0" collapsed="false">
      <c r="B96" s="31"/>
      <c r="C96" s="32"/>
      <c r="D96" s="33" t="str">
        <f aca="false">IF(C96="","",IFERROR(INDEX(Listas!$C$5:$C$64,MATCH(C96,Listas!$B$5:$B$64,0)),"Ver Listas"))</f>
        <v/>
      </c>
      <c r="E96" s="32"/>
      <c r="F96" s="34"/>
      <c r="G96" s="35" t="str">
        <f aca="false">IF(B96="","",MONTH(B96))</f>
        <v/>
      </c>
      <c r="H96" s="35" t="str">
        <f aca="false">IF(B96="","",YEAR(B96))</f>
        <v/>
      </c>
    </row>
    <row r="97" customFormat="false" ht="15" hidden="false" customHeight="false" outlineLevel="0" collapsed="false">
      <c r="B97" s="31"/>
      <c r="C97" s="32"/>
      <c r="D97" s="33" t="str">
        <f aca="false">IF(C97="","",IFERROR(INDEX(Listas!$C$5:$C$64,MATCH(C97,Listas!$B$5:$B$64,0)),"Ver Listas"))</f>
        <v/>
      </c>
      <c r="E97" s="32"/>
      <c r="F97" s="34"/>
      <c r="G97" s="35" t="str">
        <f aca="false">IF(B97="","",MONTH(B97))</f>
        <v/>
      </c>
      <c r="H97" s="35" t="str">
        <f aca="false">IF(B97="","",YEAR(B97))</f>
        <v/>
      </c>
    </row>
    <row r="98" customFormat="false" ht="15" hidden="false" customHeight="false" outlineLevel="0" collapsed="false">
      <c r="B98" s="31"/>
      <c r="C98" s="32"/>
      <c r="D98" s="33" t="str">
        <f aca="false">IF(C98="","",IFERROR(INDEX(Listas!$C$5:$C$64,MATCH(C98,Listas!$B$5:$B$64,0)),"Ver Listas"))</f>
        <v/>
      </c>
      <c r="E98" s="32"/>
      <c r="F98" s="34"/>
      <c r="G98" s="35" t="str">
        <f aca="false">IF(B98="","",MONTH(B98))</f>
        <v/>
      </c>
      <c r="H98" s="35" t="str">
        <f aca="false">IF(B98="","",YEAR(B98))</f>
        <v/>
      </c>
    </row>
    <row r="99" customFormat="false" ht="15" hidden="false" customHeight="false" outlineLevel="0" collapsed="false">
      <c r="B99" s="31"/>
      <c r="C99" s="32"/>
      <c r="D99" s="33" t="str">
        <f aca="false">IF(C99="","",IFERROR(INDEX(Listas!$C$5:$C$64,MATCH(C99,Listas!$B$5:$B$64,0)),"Ver Listas"))</f>
        <v/>
      </c>
      <c r="E99" s="32"/>
      <c r="F99" s="34"/>
      <c r="G99" s="35" t="str">
        <f aca="false">IF(B99="","",MONTH(B99))</f>
        <v/>
      </c>
      <c r="H99" s="35" t="str">
        <f aca="false">IF(B99="","",YEAR(B99))</f>
        <v/>
      </c>
    </row>
    <row r="100" customFormat="false" ht="15" hidden="false" customHeight="false" outlineLevel="0" collapsed="false">
      <c r="B100" s="31"/>
      <c r="C100" s="32"/>
      <c r="D100" s="33" t="str">
        <f aca="false">IF(C100="","",IFERROR(INDEX(Listas!$C$5:$C$64,MATCH(C100,Listas!$B$5:$B$64,0)),"Ver Listas"))</f>
        <v/>
      </c>
      <c r="E100" s="32"/>
      <c r="F100" s="34"/>
      <c r="G100" s="35" t="str">
        <f aca="false">IF(B100="","",MONTH(B100))</f>
        <v/>
      </c>
      <c r="H100" s="35" t="str">
        <f aca="false">IF(B100="","",YEAR(B100))</f>
        <v/>
      </c>
    </row>
    <row r="101" customFormat="false" ht="15" hidden="false" customHeight="false" outlineLevel="0" collapsed="false">
      <c r="B101" s="31"/>
      <c r="C101" s="32"/>
      <c r="D101" s="33" t="str">
        <f aca="false">IF(C101="","",IFERROR(INDEX(Listas!$C$5:$C$64,MATCH(C101,Listas!$B$5:$B$64,0)),"Ver Listas"))</f>
        <v/>
      </c>
      <c r="E101" s="32"/>
      <c r="F101" s="34"/>
      <c r="G101" s="35" t="str">
        <f aca="false">IF(B101="","",MONTH(B101))</f>
        <v/>
      </c>
      <c r="H101" s="35" t="str">
        <f aca="false">IF(B101="","",YEAR(B101))</f>
        <v/>
      </c>
    </row>
    <row r="102" customFormat="false" ht="15" hidden="false" customHeight="false" outlineLevel="0" collapsed="false">
      <c r="B102" s="31"/>
      <c r="C102" s="32"/>
      <c r="D102" s="33" t="str">
        <f aca="false">IF(C102="","",IFERROR(INDEX(Listas!$C$5:$C$64,MATCH(C102,Listas!$B$5:$B$64,0)),"Ver Listas"))</f>
        <v/>
      </c>
      <c r="E102" s="32"/>
      <c r="F102" s="34"/>
      <c r="G102" s="35" t="str">
        <f aca="false">IF(B102="","",MONTH(B102))</f>
        <v/>
      </c>
      <c r="H102" s="35" t="str">
        <f aca="false">IF(B102="","",YEAR(B102))</f>
        <v/>
      </c>
    </row>
    <row r="103" customFormat="false" ht="15" hidden="false" customHeight="false" outlineLevel="0" collapsed="false">
      <c r="B103" s="31"/>
      <c r="C103" s="32"/>
      <c r="D103" s="33" t="str">
        <f aca="false">IF(C103="","",IFERROR(INDEX(Listas!$C$5:$C$64,MATCH(C103,Listas!$B$5:$B$64,0)),"Ver Listas"))</f>
        <v/>
      </c>
      <c r="E103" s="32"/>
      <c r="F103" s="34"/>
      <c r="G103" s="35" t="str">
        <f aca="false">IF(B103="","",MONTH(B103))</f>
        <v/>
      </c>
      <c r="H103" s="35" t="str">
        <f aca="false">IF(B103="","",YEAR(B103))</f>
        <v/>
      </c>
    </row>
    <row r="104" customFormat="false" ht="15" hidden="false" customHeight="false" outlineLevel="0" collapsed="false">
      <c r="B104" s="31"/>
      <c r="C104" s="32"/>
      <c r="D104" s="33" t="str">
        <f aca="false">IF(C104="","",IFERROR(INDEX(Listas!$C$5:$C$64,MATCH(C104,Listas!$B$5:$B$64,0)),"Ver Listas"))</f>
        <v/>
      </c>
      <c r="E104" s="32"/>
      <c r="F104" s="34"/>
      <c r="G104" s="35" t="str">
        <f aca="false">IF(B104="","",MONTH(B104))</f>
        <v/>
      </c>
      <c r="H104" s="35" t="str">
        <f aca="false">IF(B104="","",YEAR(B104))</f>
        <v/>
      </c>
    </row>
    <row r="105" customFormat="false" ht="15" hidden="false" customHeight="false" outlineLevel="0" collapsed="false">
      <c r="B105" s="31"/>
      <c r="C105" s="32"/>
      <c r="D105" s="33" t="str">
        <f aca="false">IF(C105="","",IFERROR(INDEX(Listas!$C$5:$C$64,MATCH(C105,Listas!$B$5:$B$64,0)),"Ver Listas"))</f>
        <v/>
      </c>
      <c r="E105" s="32"/>
      <c r="F105" s="34"/>
      <c r="G105" s="35" t="str">
        <f aca="false">IF(B105="","",MONTH(B105))</f>
        <v/>
      </c>
      <c r="H105" s="35" t="str">
        <f aca="false">IF(B105="","",YEAR(B105))</f>
        <v/>
      </c>
    </row>
    <row r="106" customFormat="false" ht="15" hidden="false" customHeight="false" outlineLevel="0" collapsed="false">
      <c r="B106" s="31"/>
      <c r="C106" s="32"/>
      <c r="D106" s="33" t="str">
        <f aca="false">IF(C106="","",IFERROR(INDEX(Listas!$C$5:$C$64,MATCH(C106,Listas!$B$5:$B$64,0)),"Ver Listas"))</f>
        <v/>
      </c>
      <c r="E106" s="32"/>
      <c r="F106" s="34"/>
      <c r="G106" s="35" t="str">
        <f aca="false">IF(B106="","",MONTH(B106))</f>
        <v/>
      </c>
      <c r="H106" s="35" t="str">
        <f aca="false">IF(B106="","",YEAR(B106))</f>
        <v/>
      </c>
    </row>
    <row r="107" customFormat="false" ht="15" hidden="false" customHeight="false" outlineLevel="0" collapsed="false">
      <c r="B107" s="31"/>
      <c r="C107" s="32"/>
      <c r="D107" s="33" t="str">
        <f aca="false">IF(C107="","",IFERROR(INDEX(Listas!$C$5:$C$64,MATCH(C107,Listas!$B$5:$B$64,0)),"Ver Listas"))</f>
        <v/>
      </c>
      <c r="E107" s="32"/>
      <c r="F107" s="34"/>
      <c r="G107" s="35" t="str">
        <f aca="false">IF(B107="","",MONTH(B107))</f>
        <v/>
      </c>
      <c r="H107" s="35" t="str">
        <f aca="false">IF(B107="","",YEAR(B107))</f>
        <v/>
      </c>
    </row>
    <row r="108" customFormat="false" ht="15" hidden="false" customHeight="false" outlineLevel="0" collapsed="false">
      <c r="B108" s="31"/>
      <c r="C108" s="32"/>
      <c r="D108" s="33" t="str">
        <f aca="false">IF(C108="","",IFERROR(INDEX(Listas!$C$5:$C$64,MATCH(C108,Listas!$B$5:$B$64,0)),"Ver Listas"))</f>
        <v/>
      </c>
      <c r="E108" s="32"/>
      <c r="F108" s="34"/>
      <c r="G108" s="35" t="str">
        <f aca="false">IF(B108="","",MONTH(B108))</f>
        <v/>
      </c>
      <c r="H108" s="35" t="str">
        <f aca="false">IF(B108="","",YEAR(B108))</f>
        <v/>
      </c>
    </row>
    <row r="109" customFormat="false" ht="15" hidden="false" customHeight="false" outlineLevel="0" collapsed="false">
      <c r="B109" s="31"/>
      <c r="C109" s="32"/>
      <c r="D109" s="33" t="str">
        <f aca="false">IF(C109="","",IFERROR(INDEX(Listas!$C$5:$C$64,MATCH(C109,Listas!$B$5:$B$64,0)),"Ver Listas"))</f>
        <v/>
      </c>
      <c r="E109" s="32"/>
      <c r="F109" s="34"/>
      <c r="G109" s="35" t="str">
        <f aca="false">IF(B109="","",MONTH(B109))</f>
        <v/>
      </c>
      <c r="H109" s="35" t="str">
        <f aca="false">IF(B109="","",YEAR(B109))</f>
        <v/>
      </c>
    </row>
    <row r="110" customFormat="false" ht="15" hidden="false" customHeight="false" outlineLevel="0" collapsed="false">
      <c r="B110" s="31"/>
      <c r="C110" s="32"/>
      <c r="D110" s="33" t="str">
        <f aca="false">IF(C110="","",IFERROR(INDEX(Listas!$C$5:$C$64,MATCH(C110,Listas!$B$5:$B$64,0)),"Ver Listas"))</f>
        <v/>
      </c>
      <c r="E110" s="32"/>
      <c r="F110" s="34"/>
      <c r="G110" s="35" t="str">
        <f aca="false">IF(B110="","",MONTH(B110))</f>
        <v/>
      </c>
      <c r="H110" s="35" t="str">
        <f aca="false">IF(B110="","",YEAR(B110))</f>
        <v/>
      </c>
    </row>
    <row r="111" customFormat="false" ht="15" hidden="false" customHeight="false" outlineLevel="0" collapsed="false">
      <c r="B111" s="31"/>
      <c r="C111" s="32"/>
      <c r="D111" s="33" t="str">
        <f aca="false">IF(C111="","",IFERROR(INDEX(Listas!$C$5:$C$64,MATCH(C111,Listas!$B$5:$B$64,0)),"Ver Listas"))</f>
        <v/>
      </c>
      <c r="E111" s="32"/>
      <c r="F111" s="34"/>
      <c r="G111" s="35" t="str">
        <f aca="false">IF(B111="","",MONTH(B111))</f>
        <v/>
      </c>
      <c r="H111" s="35" t="str">
        <f aca="false">IF(B111="","",YEAR(B111))</f>
        <v/>
      </c>
    </row>
    <row r="112" customFormat="false" ht="15" hidden="false" customHeight="false" outlineLevel="0" collapsed="false">
      <c r="B112" s="31"/>
      <c r="C112" s="32"/>
      <c r="D112" s="33" t="str">
        <f aca="false">IF(C112="","",IFERROR(INDEX(Listas!$C$5:$C$64,MATCH(C112,Listas!$B$5:$B$64,0)),"Ver Listas"))</f>
        <v/>
      </c>
      <c r="E112" s="32"/>
      <c r="F112" s="34"/>
      <c r="G112" s="35" t="str">
        <f aca="false">IF(B112="","",MONTH(B112))</f>
        <v/>
      </c>
      <c r="H112" s="35" t="str">
        <f aca="false">IF(B112="","",YEAR(B112))</f>
        <v/>
      </c>
    </row>
    <row r="113" customFormat="false" ht="15" hidden="false" customHeight="false" outlineLevel="0" collapsed="false">
      <c r="B113" s="31"/>
      <c r="C113" s="32"/>
      <c r="D113" s="33" t="str">
        <f aca="false">IF(C113="","",IFERROR(INDEX(Listas!$C$5:$C$64,MATCH(C113,Listas!$B$5:$B$64,0)),"Ver Listas"))</f>
        <v/>
      </c>
      <c r="E113" s="32"/>
      <c r="F113" s="34"/>
      <c r="G113" s="35" t="str">
        <f aca="false">IF(B113="","",MONTH(B113))</f>
        <v/>
      </c>
      <c r="H113" s="35" t="str">
        <f aca="false">IF(B113="","",YEAR(B113))</f>
        <v/>
      </c>
    </row>
    <row r="114" customFormat="false" ht="15" hidden="false" customHeight="false" outlineLevel="0" collapsed="false">
      <c r="B114" s="31"/>
      <c r="C114" s="32"/>
      <c r="D114" s="33" t="str">
        <f aca="false">IF(C114="","",IFERROR(INDEX(Listas!$C$5:$C$64,MATCH(C114,Listas!$B$5:$B$64,0)),"Ver Listas"))</f>
        <v/>
      </c>
      <c r="E114" s="32"/>
      <c r="F114" s="34"/>
      <c r="G114" s="35" t="str">
        <f aca="false">IF(B114="","",MONTH(B114))</f>
        <v/>
      </c>
      <c r="H114" s="35" t="str">
        <f aca="false">IF(B114="","",YEAR(B114))</f>
        <v/>
      </c>
    </row>
    <row r="115" customFormat="false" ht="15" hidden="false" customHeight="false" outlineLevel="0" collapsed="false">
      <c r="B115" s="31"/>
      <c r="C115" s="32"/>
      <c r="D115" s="33" t="str">
        <f aca="false">IF(C115="","",IFERROR(INDEX(Listas!$C$5:$C$64,MATCH(C115,Listas!$B$5:$B$64,0)),"Ver Listas"))</f>
        <v/>
      </c>
      <c r="E115" s="32"/>
      <c r="F115" s="34"/>
      <c r="G115" s="35" t="str">
        <f aca="false">IF(B115="","",MONTH(B115))</f>
        <v/>
      </c>
      <c r="H115" s="35" t="str">
        <f aca="false">IF(B115="","",YEAR(B115))</f>
        <v/>
      </c>
    </row>
    <row r="116" customFormat="false" ht="15" hidden="false" customHeight="false" outlineLevel="0" collapsed="false">
      <c r="B116" s="31"/>
      <c r="C116" s="32"/>
      <c r="D116" s="33" t="str">
        <f aca="false">IF(C116="","",IFERROR(INDEX(Listas!$C$5:$C$64,MATCH(C116,Listas!$B$5:$B$64,0)),"Ver Listas"))</f>
        <v/>
      </c>
      <c r="E116" s="32"/>
      <c r="F116" s="34"/>
      <c r="G116" s="35" t="str">
        <f aca="false">IF(B116="","",MONTH(B116))</f>
        <v/>
      </c>
      <c r="H116" s="35" t="str">
        <f aca="false">IF(B116="","",YEAR(B116))</f>
        <v/>
      </c>
    </row>
    <row r="117" customFormat="false" ht="15" hidden="false" customHeight="false" outlineLevel="0" collapsed="false">
      <c r="B117" s="31"/>
      <c r="C117" s="32"/>
      <c r="D117" s="33" t="str">
        <f aca="false">IF(C117="","",IFERROR(INDEX(Listas!$C$5:$C$64,MATCH(C117,Listas!$B$5:$B$64,0)),"Ver Listas"))</f>
        <v/>
      </c>
      <c r="E117" s="32"/>
      <c r="F117" s="34"/>
      <c r="G117" s="35" t="str">
        <f aca="false">IF(B117="","",MONTH(B117))</f>
        <v/>
      </c>
      <c r="H117" s="35" t="str">
        <f aca="false">IF(B117="","",YEAR(B117))</f>
        <v/>
      </c>
    </row>
    <row r="118" customFormat="false" ht="15" hidden="false" customHeight="false" outlineLevel="0" collapsed="false">
      <c r="B118" s="31"/>
      <c r="C118" s="32"/>
      <c r="D118" s="33" t="str">
        <f aca="false">IF(C118="","",IFERROR(INDEX(Listas!$C$5:$C$64,MATCH(C118,Listas!$B$5:$B$64,0)),"Ver Listas"))</f>
        <v/>
      </c>
      <c r="E118" s="32"/>
      <c r="F118" s="34"/>
      <c r="G118" s="35" t="str">
        <f aca="false">IF(B118="","",MONTH(B118))</f>
        <v/>
      </c>
      <c r="H118" s="35" t="str">
        <f aca="false">IF(B118="","",YEAR(B118))</f>
        <v/>
      </c>
    </row>
    <row r="119" customFormat="false" ht="15" hidden="false" customHeight="false" outlineLevel="0" collapsed="false">
      <c r="B119" s="31"/>
      <c r="C119" s="32"/>
      <c r="D119" s="33" t="str">
        <f aca="false">IF(C119="","",IFERROR(INDEX(Listas!$C$5:$C$64,MATCH(C119,Listas!$B$5:$B$64,0)),"Ver Listas"))</f>
        <v/>
      </c>
      <c r="E119" s="32"/>
      <c r="F119" s="34"/>
      <c r="G119" s="35" t="str">
        <f aca="false">IF(B119="","",MONTH(B119))</f>
        <v/>
      </c>
      <c r="H119" s="35" t="str">
        <f aca="false">IF(B119="","",YEAR(B119))</f>
        <v/>
      </c>
    </row>
    <row r="120" customFormat="false" ht="15" hidden="false" customHeight="false" outlineLevel="0" collapsed="false">
      <c r="B120" s="31"/>
      <c r="C120" s="32"/>
      <c r="D120" s="33" t="str">
        <f aca="false">IF(C120="","",IFERROR(INDEX(Listas!$C$5:$C$64,MATCH(C120,Listas!$B$5:$B$64,0)),"Ver Listas"))</f>
        <v/>
      </c>
      <c r="E120" s="32"/>
      <c r="F120" s="34"/>
      <c r="G120" s="35" t="str">
        <f aca="false">IF(B120="","",MONTH(B120))</f>
        <v/>
      </c>
      <c r="H120" s="35" t="str">
        <f aca="false">IF(B120="","",YEAR(B120))</f>
        <v/>
      </c>
    </row>
    <row r="121" customFormat="false" ht="15" hidden="false" customHeight="false" outlineLevel="0" collapsed="false">
      <c r="B121" s="31"/>
      <c r="C121" s="32"/>
      <c r="D121" s="33" t="str">
        <f aca="false">IF(C121="","",IFERROR(INDEX(Listas!$C$5:$C$64,MATCH(C121,Listas!$B$5:$B$64,0)),"Ver Listas"))</f>
        <v/>
      </c>
      <c r="E121" s="32"/>
      <c r="F121" s="34"/>
      <c r="G121" s="35" t="str">
        <f aca="false">IF(B121="","",MONTH(B121))</f>
        <v/>
      </c>
      <c r="H121" s="35" t="str">
        <f aca="false">IF(B121="","",YEAR(B121))</f>
        <v/>
      </c>
    </row>
    <row r="122" customFormat="false" ht="15" hidden="false" customHeight="false" outlineLevel="0" collapsed="false">
      <c r="B122" s="31"/>
      <c r="C122" s="32"/>
      <c r="D122" s="33" t="str">
        <f aca="false">IF(C122="","",IFERROR(INDEX(Listas!$C$5:$C$64,MATCH(C122,Listas!$B$5:$B$64,0)),"Ver Listas"))</f>
        <v/>
      </c>
      <c r="E122" s="32"/>
      <c r="F122" s="34"/>
      <c r="G122" s="35" t="str">
        <f aca="false">IF(B122="","",MONTH(B122))</f>
        <v/>
      </c>
      <c r="H122" s="35" t="str">
        <f aca="false">IF(B122="","",YEAR(B122))</f>
        <v/>
      </c>
    </row>
    <row r="123" customFormat="false" ht="15" hidden="false" customHeight="false" outlineLevel="0" collapsed="false">
      <c r="B123" s="31"/>
      <c r="C123" s="32"/>
      <c r="D123" s="33" t="str">
        <f aca="false">IF(C123="","",IFERROR(INDEX(Listas!$C$5:$C$64,MATCH(C123,Listas!$B$5:$B$64,0)),"Ver Listas"))</f>
        <v/>
      </c>
      <c r="E123" s="32"/>
      <c r="F123" s="34"/>
      <c r="G123" s="35" t="str">
        <f aca="false">IF(B123="","",MONTH(B123))</f>
        <v/>
      </c>
      <c r="H123" s="35" t="str">
        <f aca="false">IF(B123="","",YEAR(B123))</f>
        <v/>
      </c>
    </row>
    <row r="124" customFormat="false" ht="15" hidden="false" customHeight="false" outlineLevel="0" collapsed="false">
      <c r="B124" s="31"/>
      <c r="C124" s="32"/>
      <c r="D124" s="33" t="str">
        <f aca="false">IF(C124="","",IFERROR(INDEX(Listas!$C$5:$C$64,MATCH(C124,Listas!$B$5:$B$64,0)),"Ver Listas"))</f>
        <v/>
      </c>
      <c r="E124" s="32"/>
      <c r="F124" s="34"/>
      <c r="G124" s="35" t="str">
        <f aca="false">IF(B124="","",MONTH(B124))</f>
        <v/>
      </c>
      <c r="H124" s="35" t="str">
        <f aca="false">IF(B124="","",YEAR(B124))</f>
        <v/>
      </c>
    </row>
    <row r="125" customFormat="false" ht="15" hidden="false" customHeight="false" outlineLevel="0" collapsed="false">
      <c r="B125" s="31"/>
      <c r="C125" s="32"/>
      <c r="D125" s="33" t="str">
        <f aca="false">IF(C125="","",IFERROR(INDEX(Listas!$C$5:$C$64,MATCH(C125,Listas!$B$5:$B$64,0)),"Ver Listas"))</f>
        <v/>
      </c>
      <c r="E125" s="32"/>
      <c r="F125" s="34"/>
      <c r="G125" s="35" t="str">
        <f aca="false">IF(B125="","",MONTH(B125))</f>
        <v/>
      </c>
      <c r="H125" s="35" t="str">
        <f aca="false">IF(B125="","",YEAR(B125))</f>
        <v/>
      </c>
    </row>
    <row r="126" customFormat="false" ht="15" hidden="false" customHeight="false" outlineLevel="0" collapsed="false">
      <c r="B126" s="31"/>
      <c r="C126" s="32"/>
      <c r="D126" s="33" t="str">
        <f aca="false">IF(C126="","",IFERROR(INDEX(Listas!$C$5:$C$64,MATCH(C126,Listas!$B$5:$B$64,0)),"Ver Listas"))</f>
        <v/>
      </c>
      <c r="E126" s="32"/>
      <c r="F126" s="34"/>
      <c r="G126" s="35" t="str">
        <f aca="false">IF(B126="","",MONTH(B126))</f>
        <v/>
      </c>
      <c r="H126" s="35" t="str">
        <f aca="false">IF(B126="","",YEAR(B126))</f>
        <v/>
      </c>
    </row>
    <row r="127" customFormat="false" ht="15" hidden="false" customHeight="false" outlineLevel="0" collapsed="false">
      <c r="B127" s="31"/>
      <c r="C127" s="32"/>
      <c r="D127" s="33" t="str">
        <f aca="false">IF(C127="","",IFERROR(INDEX(Listas!$C$5:$C$64,MATCH(C127,Listas!$B$5:$B$64,0)),"Ver Listas"))</f>
        <v/>
      </c>
      <c r="E127" s="32"/>
      <c r="F127" s="34"/>
      <c r="G127" s="35" t="str">
        <f aca="false">IF(B127="","",MONTH(B127))</f>
        <v/>
      </c>
      <c r="H127" s="35" t="str">
        <f aca="false">IF(B127="","",YEAR(B127))</f>
        <v/>
      </c>
    </row>
    <row r="128" customFormat="false" ht="15" hidden="false" customHeight="false" outlineLevel="0" collapsed="false">
      <c r="B128" s="31"/>
      <c r="C128" s="32"/>
      <c r="D128" s="33" t="str">
        <f aca="false">IF(C128="","",IFERROR(INDEX(Listas!$C$5:$C$64,MATCH(C128,Listas!$B$5:$B$64,0)),"Ver Listas"))</f>
        <v/>
      </c>
      <c r="E128" s="32"/>
      <c r="F128" s="34"/>
      <c r="G128" s="35" t="str">
        <f aca="false">IF(B128="","",MONTH(B128))</f>
        <v/>
      </c>
      <c r="H128" s="35" t="str">
        <f aca="false">IF(B128="","",YEAR(B128))</f>
        <v/>
      </c>
    </row>
    <row r="129" customFormat="false" ht="15" hidden="false" customHeight="false" outlineLevel="0" collapsed="false">
      <c r="B129" s="31"/>
      <c r="C129" s="32"/>
      <c r="D129" s="33" t="str">
        <f aca="false">IF(C129="","",IFERROR(INDEX(Listas!$C$5:$C$64,MATCH(C129,Listas!$B$5:$B$64,0)),"Ver Listas"))</f>
        <v/>
      </c>
      <c r="E129" s="32"/>
      <c r="F129" s="34"/>
      <c r="G129" s="35" t="str">
        <f aca="false">IF(B129="","",MONTH(B129))</f>
        <v/>
      </c>
      <c r="H129" s="35" t="str">
        <f aca="false">IF(B129="","",YEAR(B129))</f>
        <v/>
      </c>
    </row>
    <row r="130" customFormat="false" ht="15" hidden="false" customHeight="false" outlineLevel="0" collapsed="false">
      <c r="B130" s="31"/>
      <c r="C130" s="32"/>
      <c r="D130" s="33" t="str">
        <f aca="false">IF(C130="","",IFERROR(INDEX(Listas!$C$5:$C$64,MATCH(C130,Listas!$B$5:$B$64,0)),"Ver Listas"))</f>
        <v/>
      </c>
      <c r="E130" s="32"/>
      <c r="F130" s="34"/>
      <c r="G130" s="35" t="str">
        <f aca="false">IF(B130="","",MONTH(B130))</f>
        <v/>
      </c>
      <c r="H130" s="35" t="str">
        <f aca="false">IF(B130="","",YEAR(B130))</f>
        <v/>
      </c>
    </row>
    <row r="131" customFormat="false" ht="15" hidden="false" customHeight="false" outlineLevel="0" collapsed="false">
      <c r="B131" s="31"/>
      <c r="C131" s="32"/>
      <c r="D131" s="33" t="str">
        <f aca="false">IF(C131="","",IFERROR(INDEX(Listas!$C$5:$C$64,MATCH(C131,Listas!$B$5:$B$64,0)),"Ver Listas"))</f>
        <v/>
      </c>
      <c r="E131" s="32"/>
      <c r="F131" s="34"/>
      <c r="G131" s="35" t="str">
        <f aca="false">IF(B131="","",MONTH(B131))</f>
        <v/>
      </c>
      <c r="H131" s="35" t="str">
        <f aca="false">IF(B131="","",YEAR(B131))</f>
        <v/>
      </c>
    </row>
    <row r="132" customFormat="false" ht="15" hidden="false" customHeight="false" outlineLevel="0" collapsed="false">
      <c r="B132" s="31"/>
      <c r="C132" s="32"/>
      <c r="D132" s="33" t="str">
        <f aca="false">IF(C132="","",IFERROR(INDEX(Listas!$C$5:$C$64,MATCH(C132,Listas!$B$5:$B$64,0)),"Ver Listas"))</f>
        <v/>
      </c>
      <c r="E132" s="32"/>
      <c r="F132" s="34"/>
      <c r="G132" s="35" t="str">
        <f aca="false">IF(B132="","",MONTH(B132))</f>
        <v/>
      </c>
      <c r="H132" s="35" t="str">
        <f aca="false">IF(B132="","",YEAR(B132))</f>
        <v/>
      </c>
    </row>
    <row r="133" customFormat="false" ht="15" hidden="false" customHeight="false" outlineLevel="0" collapsed="false">
      <c r="B133" s="31"/>
      <c r="C133" s="32"/>
      <c r="D133" s="33" t="str">
        <f aca="false">IF(C133="","",IFERROR(INDEX(Listas!$C$5:$C$64,MATCH(C133,Listas!$B$5:$B$64,0)),"Ver Listas"))</f>
        <v/>
      </c>
      <c r="E133" s="32"/>
      <c r="F133" s="34"/>
      <c r="G133" s="35" t="str">
        <f aca="false">IF(B133="","",MONTH(B133))</f>
        <v/>
      </c>
      <c r="H133" s="35" t="str">
        <f aca="false">IF(B133="","",YEAR(B133))</f>
        <v/>
      </c>
    </row>
    <row r="134" customFormat="false" ht="15" hidden="false" customHeight="false" outlineLevel="0" collapsed="false">
      <c r="B134" s="31"/>
      <c r="C134" s="32"/>
      <c r="D134" s="33" t="str">
        <f aca="false">IF(C134="","",IFERROR(INDEX(Listas!$C$5:$C$64,MATCH(C134,Listas!$B$5:$B$64,0)),"Ver Listas"))</f>
        <v/>
      </c>
      <c r="E134" s="32"/>
      <c r="F134" s="34"/>
      <c r="G134" s="35" t="str">
        <f aca="false">IF(B134="","",MONTH(B134))</f>
        <v/>
      </c>
      <c r="H134" s="35" t="str">
        <f aca="false">IF(B134="","",YEAR(B134))</f>
        <v/>
      </c>
    </row>
    <row r="135" customFormat="false" ht="15" hidden="false" customHeight="false" outlineLevel="0" collapsed="false">
      <c r="B135" s="31"/>
      <c r="C135" s="32"/>
      <c r="D135" s="33" t="str">
        <f aca="false">IF(C135="","",IFERROR(INDEX(Listas!$C$5:$C$64,MATCH(C135,Listas!$B$5:$B$64,0)),"Ver Listas"))</f>
        <v/>
      </c>
      <c r="E135" s="32"/>
      <c r="F135" s="34"/>
      <c r="G135" s="35" t="str">
        <f aca="false">IF(B135="","",MONTH(B135))</f>
        <v/>
      </c>
      <c r="H135" s="35" t="str">
        <f aca="false">IF(B135="","",YEAR(B135))</f>
        <v/>
      </c>
    </row>
    <row r="136" customFormat="false" ht="15" hidden="false" customHeight="false" outlineLevel="0" collapsed="false">
      <c r="B136" s="31"/>
      <c r="C136" s="32"/>
      <c r="D136" s="33" t="str">
        <f aca="false">IF(C136="","",IFERROR(INDEX(Listas!$C$5:$C$64,MATCH(C136,Listas!$B$5:$B$64,0)),"Ver Listas"))</f>
        <v/>
      </c>
      <c r="E136" s="32"/>
      <c r="F136" s="34"/>
      <c r="G136" s="35" t="str">
        <f aca="false">IF(B136="","",MONTH(B136))</f>
        <v/>
      </c>
      <c r="H136" s="35" t="str">
        <f aca="false">IF(B136="","",YEAR(B136))</f>
        <v/>
      </c>
    </row>
    <row r="137" customFormat="false" ht="15" hidden="false" customHeight="false" outlineLevel="0" collapsed="false">
      <c r="B137" s="31"/>
      <c r="C137" s="32"/>
      <c r="D137" s="33" t="str">
        <f aca="false">IF(C137="","",IFERROR(INDEX(Listas!$C$5:$C$64,MATCH(C137,Listas!$B$5:$B$64,0)),"Ver Listas"))</f>
        <v/>
      </c>
      <c r="E137" s="32"/>
      <c r="F137" s="34"/>
      <c r="G137" s="35" t="str">
        <f aca="false">IF(B137="","",MONTH(B137))</f>
        <v/>
      </c>
      <c r="H137" s="35" t="str">
        <f aca="false">IF(B137="","",YEAR(B137))</f>
        <v/>
      </c>
    </row>
    <row r="138" customFormat="false" ht="15" hidden="false" customHeight="false" outlineLevel="0" collapsed="false">
      <c r="B138" s="31"/>
      <c r="C138" s="32"/>
      <c r="D138" s="33" t="str">
        <f aca="false">IF(C138="","",IFERROR(INDEX(Listas!$C$5:$C$64,MATCH(C138,Listas!$B$5:$B$64,0)),"Ver Listas"))</f>
        <v/>
      </c>
      <c r="E138" s="32"/>
      <c r="F138" s="34"/>
      <c r="G138" s="35" t="str">
        <f aca="false">IF(B138="","",MONTH(B138))</f>
        <v/>
      </c>
      <c r="H138" s="35" t="str">
        <f aca="false">IF(B138="","",YEAR(B138))</f>
        <v/>
      </c>
    </row>
    <row r="139" customFormat="false" ht="15" hidden="false" customHeight="false" outlineLevel="0" collapsed="false">
      <c r="B139" s="31"/>
      <c r="C139" s="32"/>
      <c r="D139" s="33" t="str">
        <f aca="false">IF(C139="","",IFERROR(INDEX(Listas!$C$5:$C$64,MATCH(C139,Listas!$B$5:$B$64,0)),"Ver Listas"))</f>
        <v/>
      </c>
      <c r="E139" s="32"/>
      <c r="F139" s="34"/>
      <c r="G139" s="35" t="str">
        <f aca="false">IF(B139="","",MONTH(B139))</f>
        <v/>
      </c>
      <c r="H139" s="35" t="str">
        <f aca="false">IF(B139="","",YEAR(B139))</f>
        <v/>
      </c>
    </row>
    <row r="140" customFormat="false" ht="15" hidden="false" customHeight="false" outlineLevel="0" collapsed="false">
      <c r="B140" s="31"/>
      <c r="C140" s="32"/>
      <c r="D140" s="33" t="str">
        <f aca="false">IF(C140="","",IFERROR(INDEX(Listas!$C$5:$C$64,MATCH(C140,Listas!$B$5:$B$64,0)),"Ver Listas"))</f>
        <v/>
      </c>
      <c r="E140" s="32"/>
      <c r="F140" s="34"/>
      <c r="G140" s="35" t="str">
        <f aca="false">IF(B140="","",MONTH(B140))</f>
        <v/>
      </c>
      <c r="H140" s="35" t="str">
        <f aca="false">IF(B140="","",YEAR(B140))</f>
        <v/>
      </c>
    </row>
    <row r="141" customFormat="false" ht="15" hidden="false" customHeight="false" outlineLevel="0" collapsed="false">
      <c r="B141" s="31"/>
      <c r="C141" s="32"/>
      <c r="D141" s="33" t="str">
        <f aca="false">IF(C141="","",IFERROR(INDEX(Listas!$C$5:$C$64,MATCH(C141,Listas!$B$5:$B$64,0)),"Ver Listas"))</f>
        <v/>
      </c>
      <c r="E141" s="32"/>
      <c r="F141" s="34"/>
      <c r="G141" s="35" t="str">
        <f aca="false">IF(B141="","",MONTH(B141))</f>
        <v/>
      </c>
      <c r="H141" s="35" t="str">
        <f aca="false">IF(B141="","",YEAR(B141))</f>
        <v/>
      </c>
    </row>
    <row r="142" customFormat="false" ht="15" hidden="false" customHeight="false" outlineLevel="0" collapsed="false">
      <c r="B142" s="31"/>
      <c r="C142" s="32"/>
      <c r="D142" s="33" t="str">
        <f aca="false">IF(C142="","",IFERROR(INDEX(Listas!$C$5:$C$64,MATCH(C142,Listas!$B$5:$B$64,0)),"Ver Listas"))</f>
        <v/>
      </c>
      <c r="E142" s="32"/>
      <c r="F142" s="34"/>
      <c r="G142" s="35" t="str">
        <f aca="false">IF(B142="","",MONTH(B142))</f>
        <v/>
      </c>
      <c r="H142" s="35" t="str">
        <f aca="false">IF(B142="","",YEAR(B142))</f>
        <v/>
      </c>
    </row>
    <row r="143" customFormat="false" ht="15" hidden="false" customHeight="false" outlineLevel="0" collapsed="false">
      <c r="B143" s="31"/>
      <c r="C143" s="32"/>
      <c r="D143" s="33" t="str">
        <f aca="false">IF(C143="","",IFERROR(INDEX(Listas!$C$5:$C$64,MATCH(C143,Listas!$B$5:$B$64,0)),"Ver Listas"))</f>
        <v/>
      </c>
      <c r="E143" s="32"/>
      <c r="F143" s="34"/>
      <c r="G143" s="35" t="str">
        <f aca="false">IF(B143="","",MONTH(B143))</f>
        <v/>
      </c>
      <c r="H143" s="35" t="str">
        <f aca="false">IF(B143="","",YEAR(B143))</f>
        <v/>
      </c>
    </row>
    <row r="144" customFormat="false" ht="15" hidden="false" customHeight="false" outlineLevel="0" collapsed="false">
      <c r="B144" s="31"/>
      <c r="C144" s="32"/>
      <c r="D144" s="33" t="str">
        <f aca="false">IF(C144="","",IFERROR(INDEX(Listas!$C$5:$C$64,MATCH(C144,Listas!$B$5:$B$64,0)),"Ver Listas"))</f>
        <v/>
      </c>
      <c r="E144" s="32"/>
      <c r="F144" s="34"/>
      <c r="G144" s="35" t="str">
        <f aca="false">IF(B144="","",MONTH(B144))</f>
        <v/>
      </c>
      <c r="H144" s="35" t="str">
        <f aca="false">IF(B144="","",YEAR(B144))</f>
        <v/>
      </c>
    </row>
    <row r="145" customFormat="false" ht="15" hidden="false" customHeight="false" outlineLevel="0" collapsed="false">
      <c r="B145" s="31"/>
      <c r="C145" s="32"/>
      <c r="D145" s="33" t="str">
        <f aca="false">IF(C145="","",IFERROR(INDEX(Listas!$C$5:$C$64,MATCH(C145,Listas!$B$5:$B$64,0)),"Ver Listas"))</f>
        <v/>
      </c>
      <c r="E145" s="32"/>
      <c r="F145" s="34"/>
      <c r="G145" s="35" t="str">
        <f aca="false">IF(B145="","",MONTH(B145))</f>
        <v/>
      </c>
      <c r="H145" s="35" t="str">
        <f aca="false">IF(B145="","",YEAR(B145))</f>
        <v/>
      </c>
    </row>
    <row r="146" customFormat="false" ht="15" hidden="false" customHeight="false" outlineLevel="0" collapsed="false">
      <c r="B146" s="31"/>
      <c r="C146" s="32"/>
      <c r="D146" s="33" t="str">
        <f aca="false">IF(C146="","",IFERROR(INDEX(Listas!$C$5:$C$64,MATCH(C146,Listas!$B$5:$B$64,0)),"Ver Listas"))</f>
        <v/>
      </c>
      <c r="E146" s="32"/>
      <c r="F146" s="34"/>
      <c r="G146" s="35" t="str">
        <f aca="false">IF(B146="","",MONTH(B146))</f>
        <v/>
      </c>
      <c r="H146" s="35" t="str">
        <f aca="false">IF(B146="","",YEAR(B146))</f>
        <v/>
      </c>
    </row>
    <row r="147" customFormat="false" ht="15" hidden="false" customHeight="false" outlineLevel="0" collapsed="false">
      <c r="B147" s="31"/>
      <c r="C147" s="32"/>
      <c r="D147" s="33" t="str">
        <f aca="false">IF(C147="","",IFERROR(INDEX(Listas!$C$5:$C$64,MATCH(C147,Listas!$B$5:$B$64,0)),"Ver Listas"))</f>
        <v/>
      </c>
      <c r="E147" s="32"/>
      <c r="F147" s="34"/>
      <c r="G147" s="35" t="str">
        <f aca="false">IF(B147="","",MONTH(B147))</f>
        <v/>
      </c>
      <c r="H147" s="35" t="str">
        <f aca="false">IF(B147="","",YEAR(B147))</f>
        <v/>
      </c>
    </row>
    <row r="148" customFormat="false" ht="15" hidden="false" customHeight="false" outlineLevel="0" collapsed="false">
      <c r="B148" s="31"/>
      <c r="C148" s="32"/>
      <c r="D148" s="33" t="str">
        <f aca="false">IF(C148="","",IFERROR(INDEX(Listas!$C$5:$C$64,MATCH(C148,Listas!$B$5:$B$64,0)),"Ver Listas"))</f>
        <v/>
      </c>
      <c r="E148" s="32"/>
      <c r="F148" s="34"/>
      <c r="G148" s="35" t="str">
        <f aca="false">IF(B148="","",MONTH(B148))</f>
        <v/>
      </c>
      <c r="H148" s="35" t="str">
        <f aca="false">IF(B148="","",YEAR(B148))</f>
        <v/>
      </c>
    </row>
    <row r="149" customFormat="false" ht="15" hidden="false" customHeight="false" outlineLevel="0" collapsed="false">
      <c r="B149" s="31"/>
      <c r="C149" s="32"/>
      <c r="D149" s="33" t="str">
        <f aca="false">IF(C149="","",IFERROR(INDEX(Listas!$C$5:$C$64,MATCH(C149,Listas!$B$5:$B$64,0)),"Ver Listas"))</f>
        <v/>
      </c>
      <c r="E149" s="32"/>
      <c r="F149" s="34"/>
      <c r="G149" s="35" t="str">
        <f aca="false">IF(B149="","",MONTH(B149))</f>
        <v/>
      </c>
      <c r="H149" s="35" t="str">
        <f aca="false">IF(B149="","",YEAR(B149))</f>
        <v/>
      </c>
    </row>
    <row r="150" customFormat="false" ht="15" hidden="false" customHeight="false" outlineLevel="0" collapsed="false">
      <c r="B150" s="31"/>
      <c r="C150" s="32"/>
      <c r="D150" s="33" t="str">
        <f aca="false">IF(C150="","",IFERROR(INDEX(Listas!$C$5:$C$64,MATCH(C150,Listas!$B$5:$B$64,0)),"Ver Listas"))</f>
        <v/>
      </c>
      <c r="E150" s="32"/>
      <c r="F150" s="34"/>
      <c r="G150" s="35" t="str">
        <f aca="false">IF(B150="","",MONTH(B150))</f>
        <v/>
      </c>
      <c r="H150" s="35" t="str">
        <f aca="false">IF(B150="","",YEAR(B150))</f>
        <v/>
      </c>
    </row>
    <row r="151" customFormat="false" ht="15" hidden="false" customHeight="false" outlineLevel="0" collapsed="false">
      <c r="B151" s="31"/>
      <c r="C151" s="32"/>
      <c r="D151" s="33" t="str">
        <f aca="false">IF(C151="","",IFERROR(INDEX(Listas!$C$5:$C$64,MATCH(C151,Listas!$B$5:$B$64,0)),"Ver Listas"))</f>
        <v/>
      </c>
      <c r="E151" s="32"/>
      <c r="F151" s="34"/>
      <c r="G151" s="35" t="str">
        <f aca="false">IF(B151="","",MONTH(B151))</f>
        <v/>
      </c>
      <c r="H151" s="35" t="str">
        <f aca="false">IF(B151="","",YEAR(B151))</f>
        <v/>
      </c>
    </row>
    <row r="152" customFormat="false" ht="15" hidden="false" customHeight="false" outlineLevel="0" collapsed="false">
      <c r="B152" s="31"/>
      <c r="C152" s="32"/>
      <c r="D152" s="33" t="str">
        <f aca="false">IF(C152="","",IFERROR(INDEX(Listas!$C$5:$C$64,MATCH(C152,Listas!$B$5:$B$64,0)),"Ver Listas"))</f>
        <v/>
      </c>
      <c r="E152" s="32"/>
      <c r="F152" s="34"/>
      <c r="G152" s="35" t="str">
        <f aca="false">IF(B152="","",MONTH(B152))</f>
        <v/>
      </c>
      <c r="H152" s="35" t="str">
        <f aca="false">IF(B152="","",YEAR(B152))</f>
        <v/>
      </c>
    </row>
    <row r="153" customFormat="false" ht="15" hidden="false" customHeight="false" outlineLevel="0" collapsed="false">
      <c r="B153" s="31"/>
      <c r="C153" s="32"/>
      <c r="D153" s="33" t="str">
        <f aca="false">IF(C153="","",IFERROR(INDEX(Listas!$C$5:$C$64,MATCH(C153,Listas!$B$5:$B$64,0)),"Ver Listas"))</f>
        <v/>
      </c>
      <c r="E153" s="32"/>
      <c r="F153" s="34"/>
      <c r="G153" s="35" t="str">
        <f aca="false">IF(B153="","",MONTH(B153))</f>
        <v/>
      </c>
      <c r="H153" s="35" t="str">
        <f aca="false">IF(B153="","",YEAR(B153))</f>
        <v/>
      </c>
    </row>
    <row r="154" customFormat="false" ht="15" hidden="false" customHeight="false" outlineLevel="0" collapsed="false">
      <c r="B154" s="31"/>
      <c r="C154" s="32"/>
      <c r="D154" s="33" t="str">
        <f aca="false">IF(C154="","",IFERROR(INDEX(Listas!$C$5:$C$64,MATCH(C154,Listas!$B$5:$B$64,0)),"Ver Listas"))</f>
        <v/>
      </c>
      <c r="E154" s="32"/>
      <c r="F154" s="34"/>
      <c r="G154" s="35" t="str">
        <f aca="false">IF(B154="","",MONTH(B154))</f>
        <v/>
      </c>
      <c r="H154" s="35" t="str">
        <f aca="false">IF(B154="","",YEAR(B154))</f>
        <v/>
      </c>
    </row>
    <row r="155" customFormat="false" ht="15" hidden="false" customHeight="false" outlineLevel="0" collapsed="false">
      <c r="B155" s="31"/>
      <c r="C155" s="32"/>
      <c r="D155" s="33" t="str">
        <f aca="false">IF(C155="","",IFERROR(INDEX(Listas!$C$5:$C$64,MATCH(C155,Listas!$B$5:$B$64,0)),"Ver Listas"))</f>
        <v/>
      </c>
      <c r="E155" s="32"/>
      <c r="F155" s="34"/>
      <c r="G155" s="35" t="str">
        <f aca="false">IF(B155="","",MONTH(B155))</f>
        <v/>
      </c>
      <c r="H155" s="35" t="str">
        <f aca="false">IF(B155="","",YEAR(B155))</f>
        <v/>
      </c>
    </row>
    <row r="156" customFormat="false" ht="15" hidden="false" customHeight="false" outlineLevel="0" collapsed="false">
      <c r="B156" s="31"/>
      <c r="C156" s="32"/>
      <c r="D156" s="33" t="str">
        <f aca="false">IF(C156="","",IFERROR(INDEX(Listas!$C$5:$C$64,MATCH(C156,Listas!$B$5:$B$64,0)),"Ver Listas"))</f>
        <v/>
      </c>
      <c r="E156" s="32"/>
      <c r="F156" s="34"/>
      <c r="G156" s="35" t="str">
        <f aca="false">IF(B156="","",MONTH(B156))</f>
        <v/>
      </c>
      <c r="H156" s="35" t="str">
        <f aca="false">IF(B156="","",YEAR(B156))</f>
        <v/>
      </c>
    </row>
    <row r="157" customFormat="false" ht="15" hidden="false" customHeight="false" outlineLevel="0" collapsed="false">
      <c r="B157" s="31"/>
      <c r="C157" s="32"/>
      <c r="D157" s="33" t="str">
        <f aca="false">IF(C157="","",IFERROR(INDEX(Listas!$C$5:$C$64,MATCH(C157,Listas!$B$5:$B$64,0)),"Ver Listas"))</f>
        <v/>
      </c>
      <c r="E157" s="32"/>
      <c r="F157" s="34"/>
      <c r="G157" s="35" t="str">
        <f aca="false">IF(B157="","",MONTH(B157))</f>
        <v/>
      </c>
      <c r="H157" s="35" t="str">
        <f aca="false">IF(B157="","",YEAR(B157))</f>
        <v/>
      </c>
    </row>
    <row r="158" customFormat="false" ht="15" hidden="false" customHeight="false" outlineLevel="0" collapsed="false">
      <c r="B158" s="31"/>
      <c r="C158" s="32"/>
      <c r="D158" s="33" t="str">
        <f aca="false">IF(C158="","",IFERROR(INDEX(Listas!$C$5:$C$64,MATCH(C158,Listas!$B$5:$B$64,0)),"Ver Listas"))</f>
        <v/>
      </c>
      <c r="E158" s="32"/>
      <c r="F158" s="34"/>
      <c r="G158" s="35" t="str">
        <f aca="false">IF(B158="","",MONTH(B158))</f>
        <v/>
      </c>
      <c r="H158" s="35" t="str">
        <f aca="false">IF(B158="","",YEAR(B158))</f>
        <v/>
      </c>
    </row>
    <row r="159" customFormat="false" ht="15" hidden="false" customHeight="false" outlineLevel="0" collapsed="false">
      <c r="B159" s="31"/>
      <c r="C159" s="32"/>
      <c r="D159" s="33" t="str">
        <f aca="false">IF(C159="","",IFERROR(INDEX(Listas!$C$5:$C$64,MATCH(C159,Listas!$B$5:$B$64,0)),"Ver Listas"))</f>
        <v/>
      </c>
      <c r="E159" s="32"/>
      <c r="F159" s="34"/>
      <c r="G159" s="35" t="str">
        <f aca="false">IF(B159="","",MONTH(B159))</f>
        <v/>
      </c>
      <c r="H159" s="35" t="str">
        <f aca="false">IF(B159="","",YEAR(B159))</f>
        <v/>
      </c>
    </row>
    <row r="160" customFormat="false" ht="15" hidden="false" customHeight="false" outlineLevel="0" collapsed="false">
      <c r="B160" s="31"/>
      <c r="C160" s="32"/>
      <c r="D160" s="33" t="str">
        <f aca="false">IF(C160="","",IFERROR(INDEX(Listas!$C$5:$C$64,MATCH(C160,Listas!$B$5:$B$64,0)),"Ver Listas"))</f>
        <v/>
      </c>
      <c r="E160" s="32"/>
      <c r="F160" s="34"/>
      <c r="G160" s="35" t="str">
        <f aca="false">IF(B160="","",MONTH(B160))</f>
        <v/>
      </c>
      <c r="H160" s="35" t="str">
        <f aca="false">IF(B160="","",YEAR(B160))</f>
        <v/>
      </c>
    </row>
    <row r="161" customFormat="false" ht="15" hidden="false" customHeight="false" outlineLevel="0" collapsed="false">
      <c r="B161" s="31"/>
      <c r="C161" s="32"/>
      <c r="D161" s="33" t="str">
        <f aca="false">IF(C161="","",IFERROR(INDEX(Listas!$C$5:$C$64,MATCH(C161,Listas!$B$5:$B$64,0)),"Ver Listas"))</f>
        <v/>
      </c>
      <c r="E161" s="32"/>
      <c r="F161" s="34"/>
      <c r="G161" s="35" t="str">
        <f aca="false">IF(B161="","",MONTH(B161))</f>
        <v/>
      </c>
      <c r="H161" s="35" t="str">
        <f aca="false">IF(B161="","",YEAR(B161))</f>
        <v/>
      </c>
    </row>
    <row r="162" customFormat="false" ht="15" hidden="false" customHeight="false" outlineLevel="0" collapsed="false">
      <c r="B162" s="31"/>
      <c r="C162" s="32"/>
      <c r="D162" s="33" t="str">
        <f aca="false">IF(C162="","",IFERROR(INDEX(Listas!$C$5:$C$64,MATCH(C162,Listas!$B$5:$B$64,0)),"Ver Listas"))</f>
        <v/>
      </c>
      <c r="E162" s="32"/>
      <c r="F162" s="34"/>
      <c r="G162" s="35" t="str">
        <f aca="false">IF(B162="","",MONTH(B162))</f>
        <v/>
      </c>
      <c r="H162" s="35" t="str">
        <f aca="false">IF(B162="","",YEAR(B162))</f>
        <v/>
      </c>
    </row>
    <row r="163" customFormat="false" ht="15" hidden="false" customHeight="false" outlineLevel="0" collapsed="false">
      <c r="B163" s="31"/>
      <c r="C163" s="32"/>
      <c r="D163" s="33" t="str">
        <f aca="false">IF(C163="","",IFERROR(INDEX(Listas!$C$5:$C$64,MATCH(C163,Listas!$B$5:$B$64,0)),"Ver Listas"))</f>
        <v/>
      </c>
      <c r="E163" s="32"/>
      <c r="F163" s="34"/>
      <c r="G163" s="35" t="str">
        <f aca="false">IF(B163="","",MONTH(B163))</f>
        <v/>
      </c>
      <c r="H163" s="35" t="str">
        <f aca="false">IF(B163="","",YEAR(B163))</f>
        <v/>
      </c>
    </row>
    <row r="164" customFormat="false" ht="15" hidden="false" customHeight="false" outlineLevel="0" collapsed="false">
      <c r="B164" s="31"/>
      <c r="C164" s="32"/>
      <c r="D164" s="33" t="str">
        <f aca="false">IF(C164="","",IFERROR(INDEX(Listas!$C$5:$C$64,MATCH(C164,Listas!$B$5:$B$64,0)),"Ver Listas"))</f>
        <v/>
      </c>
      <c r="E164" s="32"/>
      <c r="F164" s="34"/>
      <c r="G164" s="35" t="str">
        <f aca="false">IF(B164="","",MONTH(B164))</f>
        <v/>
      </c>
      <c r="H164" s="35" t="str">
        <f aca="false">IF(B164="","",YEAR(B164))</f>
        <v/>
      </c>
    </row>
    <row r="165" customFormat="false" ht="15" hidden="false" customHeight="false" outlineLevel="0" collapsed="false">
      <c r="B165" s="31"/>
      <c r="C165" s="32"/>
      <c r="D165" s="33" t="str">
        <f aca="false">IF(C165="","",IFERROR(INDEX(Listas!$C$5:$C$64,MATCH(C165,Listas!$B$5:$B$64,0)),"Ver Listas"))</f>
        <v/>
      </c>
      <c r="E165" s="32"/>
      <c r="F165" s="34"/>
      <c r="G165" s="35" t="str">
        <f aca="false">IF(B165="","",MONTH(B165))</f>
        <v/>
      </c>
      <c r="H165" s="35" t="str">
        <f aca="false">IF(B165="","",YEAR(B165))</f>
        <v/>
      </c>
    </row>
    <row r="166" customFormat="false" ht="15" hidden="false" customHeight="false" outlineLevel="0" collapsed="false">
      <c r="B166" s="31"/>
      <c r="C166" s="32"/>
      <c r="D166" s="33" t="str">
        <f aca="false">IF(C166="","",IFERROR(INDEX(Listas!$C$5:$C$64,MATCH(C166,Listas!$B$5:$B$64,0)),"Ver Listas"))</f>
        <v/>
      </c>
      <c r="E166" s="32"/>
      <c r="F166" s="34"/>
      <c r="G166" s="35" t="str">
        <f aca="false">IF(B166="","",MONTH(B166))</f>
        <v/>
      </c>
      <c r="H166" s="35" t="str">
        <f aca="false">IF(B166="","",YEAR(B166))</f>
        <v/>
      </c>
    </row>
    <row r="167" customFormat="false" ht="15" hidden="false" customHeight="false" outlineLevel="0" collapsed="false">
      <c r="B167" s="31"/>
      <c r="C167" s="32"/>
      <c r="D167" s="33" t="str">
        <f aca="false">IF(C167="","",IFERROR(INDEX(Listas!$C$5:$C$64,MATCH(C167,Listas!$B$5:$B$64,0)),"Ver Listas"))</f>
        <v/>
      </c>
      <c r="E167" s="32"/>
      <c r="F167" s="34"/>
      <c r="G167" s="35" t="str">
        <f aca="false">IF(B167="","",MONTH(B167))</f>
        <v/>
      </c>
      <c r="H167" s="35" t="str">
        <f aca="false">IF(B167="","",YEAR(B167))</f>
        <v/>
      </c>
    </row>
    <row r="168" customFormat="false" ht="15" hidden="false" customHeight="false" outlineLevel="0" collapsed="false">
      <c r="B168" s="31"/>
      <c r="C168" s="32"/>
      <c r="D168" s="33" t="str">
        <f aca="false">IF(C168="","",IFERROR(INDEX(Listas!$C$5:$C$64,MATCH(C168,Listas!$B$5:$B$64,0)),"Ver Listas"))</f>
        <v/>
      </c>
      <c r="E168" s="32"/>
      <c r="F168" s="34"/>
      <c r="G168" s="35" t="str">
        <f aca="false">IF(B168="","",MONTH(B168))</f>
        <v/>
      </c>
      <c r="H168" s="35" t="str">
        <f aca="false">IF(B168="","",YEAR(B168))</f>
        <v/>
      </c>
    </row>
    <row r="169" customFormat="false" ht="15" hidden="false" customHeight="false" outlineLevel="0" collapsed="false">
      <c r="B169" s="31"/>
      <c r="C169" s="32"/>
      <c r="D169" s="33" t="str">
        <f aca="false">IF(C169="","",IFERROR(INDEX(Listas!$C$5:$C$64,MATCH(C169,Listas!$B$5:$B$64,0)),"Ver Listas"))</f>
        <v/>
      </c>
      <c r="E169" s="32"/>
      <c r="F169" s="34"/>
      <c r="G169" s="35" t="str">
        <f aca="false">IF(B169="","",MONTH(B169))</f>
        <v/>
      </c>
      <c r="H169" s="35" t="str">
        <f aca="false">IF(B169="","",YEAR(B169))</f>
        <v/>
      </c>
    </row>
    <row r="170" customFormat="false" ht="15" hidden="false" customHeight="false" outlineLevel="0" collapsed="false">
      <c r="B170" s="31"/>
      <c r="C170" s="32"/>
      <c r="D170" s="33" t="str">
        <f aca="false">IF(C170="","",IFERROR(INDEX(Listas!$C$5:$C$64,MATCH(C170,Listas!$B$5:$B$64,0)),"Ver Listas"))</f>
        <v/>
      </c>
      <c r="E170" s="32"/>
      <c r="F170" s="34"/>
      <c r="G170" s="35" t="str">
        <f aca="false">IF(B170="","",MONTH(B170))</f>
        <v/>
      </c>
      <c r="H170" s="35" t="str">
        <f aca="false">IF(B170="","",YEAR(B170))</f>
        <v/>
      </c>
    </row>
    <row r="171" customFormat="false" ht="15" hidden="false" customHeight="false" outlineLevel="0" collapsed="false">
      <c r="B171" s="31"/>
      <c r="C171" s="32"/>
      <c r="D171" s="33" t="str">
        <f aca="false">IF(C171="","",IFERROR(INDEX(Listas!$C$5:$C$64,MATCH(C171,Listas!$B$5:$B$64,0)),"Ver Listas"))</f>
        <v/>
      </c>
      <c r="E171" s="32"/>
      <c r="F171" s="34"/>
      <c r="G171" s="35" t="str">
        <f aca="false">IF(B171="","",MONTH(B171))</f>
        <v/>
      </c>
      <c r="H171" s="35" t="str">
        <f aca="false">IF(B171="","",YEAR(B171))</f>
        <v/>
      </c>
    </row>
    <row r="172" customFormat="false" ht="15" hidden="false" customHeight="false" outlineLevel="0" collapsed="false">
      <c r="B172" s="31"/>
      <c r="C172" s="32"/>
      <c r="D172" s="33" t="str">
        <f aca="false">IF(C172="","",IFERROR(INDEX(Listas!$C$5:$C$64,MATCH(C172,Listas!$B$5:$B$64,0)),"Ver Listas"))</f>
        <v/>
      </c>
      <c r="E172" s="32"/>
      <c r="F172" s="34"/>
      <c r="G172" s="35" t="str">
        <f aca="false">IF(B172="","",MONTH(B172))</f>
        <v/>
      </c>
      <c r="H172" s="35" t="str">
        <f aca="false">IF(B172="","",YEAR(B172))</f>
        <v/>
      </c>
    </row>
    <row r="173" customFormat="false" ht="15" hidden="false" customHeight="false" outlineLevel="0" collapsed="false">
      <c r="B173" s="31"/>
      <c r="C173" s="32"/>
      <c r="D173" s="33" t="str">
        <f aca="false">IF(C173="","",IFERROR(INDEX(Listas!$C$5:$C$64,MATCH(C173,Listas!$B$5:$B$64,0)),"Ver Listas"))</f>
        <v/>
      </c>
      <c r="E173" s="32"/>
      <c r="F173" s="34"/>
      <c r="G173" s="35" t="str">
        <f aca="false">IF(B173="","",MONTH(B173))</f>
        <v/>
      </c>
      <c r="H173" s="35" t="str">
        <f aca="false">IF(B173="","",YEAR(B173))</f>
        <v/>
      </c>
    </row>
    <row r="174" customFormat="false" ht="15" hidden="false" customHeight="false" outlineLevel="0" collapsed="false">
      <c r="B174" s="31"/>
      <c r="C174" s="32"/>
      <c r="D174" s="33" t="str">
        <f aca="false">IF(C174="","",IFERROR(INDEX(Listas!$C$5:$C$64,MATCH(C174,Listas!$B$5:$B$64,0)),"Ver Listas"))</f>
        <v/>
      </c>
      <c r="E174" s="32"/>
      <c r="F174" s="34"/>
      <c r="G174" s="35" t="str">
        <f aca="false">IF(B174="","",MONTH(B174))</f>
        <v/>
      </c>
      <c r="H174" s="35" t="str">
        <f aca="false">IF(B174="","",YEAR(B174))</f>
        <v/>
      </c>
    </row>
    <row r="175" customFormat="false" ht="15" hidden="false" customHeight="false" outlineLevel="0" collapsed="false">
      <c r="B175" s="31"/>
      <c r="C175" s="32"/>
      <c r="D175" s="33" t="str">
        <f aca="false">IF(C175="","",IFERROR(INDEX(Listas!$C$5:$C$64,MATCH(C175,Listas!$B$5:$B$64,0)),"Ver Listas"))</f>
        <v/>
      </c>
      <c r="E175" s="32"/>
      <c r="F175" s="34"/>
      <c r="G175" s="35" t="str">
        <f aca="false">IF(B175="","",MONTH(B175))</f>
        <v/>
      </c>
      <c r="H175" s="35" t="str">
        <f aca="false">IF(B175="","",YEAR(B175))</f>
        <v/>
      </c>
    </row>
    <row r="176" customFormat="false" ht="15" hidden="false" customHeight="false" outlineLevel="0" collapsed="false">
      <c r="B176" s="31"/>
      <c r="C176" s="32"/>
      <c r="D176" s="33" t="str">
        <f aca="false">IF(C176="","",IFERROR(INDEX(Listas!$C$5:$C$64,MATCH(C176,Listas!$B$5:$B$64,0)),"Ver Listas"))</f>
        <v/>
      </c>
      <c r="E176" s="32"/>
      <c r="F176" s="34"/>
      <c r="G176" s="35" t="str">
        <f aca="false">IF(B176="","",MONTH(B176))</f>
        <v/>
      </c>
      <c r="H176" s="35" t="str">
        <f aca="false">IF(B176="","",YEAR(B176))</f>
        <v/>
      </c>
    </row>
    <row r="177" customFormat="false" ht="15" hidden="false" customHeight="false" outlineLevel="0" collapsed="false">
      <c r="B177" s="31"/>
      <c r="C177" s="32"/>
      <c r="D177" s="33" t="str">
        <f aca="false">IF(C177="","",IFERROR(INDEX(Listas!$C$5:$C$64,MATCH(C177,Listas!$B$5:$B$64,0)),"Ver Listas"))</f>
        <v/>
      </c>
      <c r="E177" s="32"/>
      <c r="F177" s="34"/>
      <c r="G177" s="35" t="str">
        <f aca="false">IF(B177="","",MONTH(B177))</f>
        <v/>
      </c>
      <c r="H177" s="35" t="str">
        <f aca="false">IF(B177="","",YEAR(B177))</f>
        <v/>
      </c>
    </row>
    <row r="178" customFormat="false" ht="15" hidden="false" customHeight="false" outlineLevel="0" collapsed="false">
      <c r="B178" s="31"/>
      <c r="C178" s="32"/>
      <c r="D178" s="33" t="str">
        <f aca="false">IF(C178="","",IFERROR(INDEX(Listas!$C$5:$C$64,MATCH(C178,Listas!$B$5:$B$64,0)),"Ver Listas"))</f>
        <v/>
      </c>
      <c r="E178" s="32"/>
      <c r="F178" s="34"/>
      <c r="G178" s="35" t="str">
        <f aca="false">IF(B178="","",MONTH(B178))</f>
        <v/>
      </c>
      <c r="H178" s="35" t="str">
        <f aca="false">IF(B178="","",YEAR(B178))</f>
        <v/>
      </c>
    </row>
    <row r="179" customFormat="false" ht="15" hidden="false" customHeight="false" outlineLevel="0" collapsed="false">
      <c r="B179" s="31"/>
      <c r="C179" s="32"/>
      <c r="D179" s="33" t="str">
        <f aca="false">IF(C179="","",IFERROR(INDEX(Listas!$C$5:$C$64,MATCH(C179,Listas!$B$5:$B$64,0)),"Ver Listas"))</f>
        <v/>
      </c>
      <c r="E179" s="32"/>
      <c r="F179" s="34"/>
      <c r="G179" s="35" t="str">
        <f aca="false">IF(B179="","",MONTH(B179))</f>
        <v/>
      </c>
      <c r="H179" s="35" t="str">
        <f aca="false">IF(B179="","",YEAR(B179))</f>
        <v/>
      </c>
    </row>
    <row r="180" customFormat="false" ht="15" hidden="false" customHeight="false" outlineLevel="0" collapsed="false">
      <c r="B180" s="31"/>
      <c r="C180" s="32"/>
      <c r="D180" s="33" t="str">
        <f aca="false">IF(C180="","",IFERROR(INDEX(Listas!$C$5:$C$64,MATCH(C180,Listas!$B$5:$B$64,0)),"Ver Listas"))</f>
        <v/>
      </c>
      <c r="E180" s="32"/>
      <c r="F180" s="34"/>
      <c r="G180" s="35" t="str">
        <f aca="false">IF(B180="","",MONTH(B180))</f>
        <v/>
      </c>
      <c r="H180" s="35" t="str">
        <f aca="false">IF(B180="","",YEAR(B180))</f>
        <v/>
      </c>
    </row>
    <row r="181" customFormat="false" ht="15" hidden="false" customHeight="false" outlineLevel="0" collapsed="false">
      <c r="B181" s="31"/>
      <c r="C181" s="32"/>
      <c r="D181" s="33" t="str">
        <f aca="false">IF(C181="","",IFERROR(INDEX(Listas!$C$5:$C$64,MATCH(C181,Listas!$B$5:$B$64,0)),"Ver Listas"))</f>
        <v/>
      </c>
      <c r="E181" s="32"/>
      <c r="F181" s="34"/>
      <c r="G181" s="35" t="str">
        <f aca="false">IF(B181="","",MONTH(B181))</f>
        <v/>
      </c>
      <c r="H181" s="35" t="str">
        <f aca="false">IF(B181="","",YEAR(B181))</f>
        <v/>
      </c>
    </row>
    <row r="182" customFormat="false" ht="15" hidden="false" customHeight="false" outlineLevel="0" collapsed="false">
      <c r="B182" s="31"/>
      <c r="C182" s="32"/>
      <c r="D182" s="33" t="str">
        <f aca="false">IF(C182="","",IFERROR(INDEX(Listas!$C$5:$C$64,MATCH(C182,Listas!$B$5:$B$64,0)),"Ver Listas"))</f>
        <v/>
      </c>
      <c r="E182" s="32"/>
      <c r="F182" s="34"/>
      <c r="G182" s="35" t="str">
        <f aca="false">IF(B182="","",MONTH(B182))</f>
        <v/>
      </c>
      <c r="H182" s="35" t="str">
        <f aca="false">IF(B182="","",YEAR(B182))</f>
        <v/>
      </c>
    </row>
    <row r="183" customFormat="false" ht="15" hidden="false" customHeight="false" outlineLevel="0" collapsed="false">
      <c r="B183" s="31"/>
      <c r="C183" s="32"/>
      <c r="D183" s="33" t="str">
        <f aca="false">IF(C183="","",IFERROR(INDEX(Listas!$C$5:$C$64,MATCH(C183,Listas!$B$5:$B$64,0)),"Ver Listas"))</f>
        <v/>
      </c>
      <c r="E183" s="32"/>
      <c r="F183" s="34"/>
      <c r="G183" s="35" t="str">
        <f aca="false">IF(B183="","",MONTH(B183))</f>
        <v/>
      </c>
      <c r="H183" s="35" t="str">
        <f aca="false">IF(B183="","",YEAR(B183))</f>
        <v/>
      </c>
    </row>
    <row r="184" customFormat="false" ht="15" hidden="false" customHeight="false" outlineLevel="0" collapsed="false">
      <c r="B184" s="31"/>
      <c r="C184" s="32"/>
      <c r="D184" s="33" t="str">
        <f aca="false">IF(C184="","",IFERROR(INDEX(Listas!$C$5:$C$64,MATCH(C184,Listas!$B$5:$B$64,0)),"Ver Listas"))</f>
        <v/>
      </c>
      <c r="E184" s="32"/>
      <c r="F184" s="34"/>
      <c r="G184" s="35" t="str">
        <f aca="false">IF(B184="","",MONTH(B184))</f>
        <v/>
      </c>
      <c r="H184" s="35" t="str">
        <f aca="false">IF(B184="","",YEAR(B184))</f>
        <v/>
      </c>
    </row>
    <row r="185" customFormat="false" ht="15" hidden="false" customHeight="false" outlineLevel="0" collapsed="false">
      <c r="B185" s="31"/>
      <c r="C185" s="32"/>
      <c r="D185" s="33" t="str">
        <f aca="false">IF(C185="","",IFERROR(INDEX(Listas!$C$5:$C$64,MATCH(C185,Listas!$B$5:$B$64,0)),"Ver Listas"))</f>
        <v/>
      </c>
      <c r="E185" s="32"/>
      <c r="F185" s="34"/>
      <c r="G185" s="35" t="str">
        <f aca="false">IF(B185="","",MONTH(B185))</f>
        <v/>
      </c>
      <c r="H185" s="35" t="str">
        <f aca="false">IF(B185="","",YEAR(B185))</f>
        <v/>
      </c>
    </row>
    <row r="186" customFormat="false" ht="15" hidden="false" customHeight="false" outlineLevel="0" collapsed="false">
      <c r="B186" s="31"/>
      <c r="C186" s="32"/>
      <c r="D186" s="33" t="str">
        <f aca="false">IF(C186="","",IFERROR(INDEX(Listas!$C$5:$C$64,MATCH(C186,Listas!$B$5:$B$64,0)),"Ver Listas"))</f>
        <v/>
      </c>
      <c r="E186" s="32"/>
      <c r="F186" s="34"/>
      <c r="G186" s="35" t="str">
        <f aca="false">IF(B186="","",MONTH(B186))</f>
        <v/>
      </c>
      <c r="H186" s="35" t="str">
        <f aca="false">IF(B186="","",YEAR(B186))</f>
        <v/>
      </c>
    </row>
    <row r="187" customFormat="false" ht="15" hidden="false" customHeight="false" outlineLevel="0" collapsed="false">
      <c r="B187" s="31"/>
      <c r="C187" s="32"/>
      <c r="D187" s="33" t="str">
        <f aca="false">IF(C187="","",IFERROR(INDEX(Listas!$C$5:$C$64,MATCH(C187,Listas!$B$5:$B$64,0)),"Ver Listas"))</f>
        <v/>
      </c>
      <c r="E187" s="32"/>
      <c r="F187" s="34"/>
      <c r="G187" s="35" t="str">
        <f aca="false">IF(B187="","",MONTH(B187))</f>
        <v/>
      </c>
      <c r="H187" s="35" t="str">
        <f aca="false">IF(B187="","",YEAR(B187))</f>
        <v/>
      </c>
    </row>
    <row r="188" customFormat="false" ht="15" hidden="false" customHeight="false" outlineLevel="0" collapsed="false">
      <c r="B188" s="31"/>
      <c r="C188" s="32"/>
      <c r="D188" s="33" t="str">
        <f aca="false">IF(C188="","",IFERROR(INDEX(Listas!$C$5:$C$64,MATCH(C188,Listas!$B$5:$B$64,0)),"Ver Listas"))</f>
        <v/>
      </c>
      <c r="E188" s="32"/>
      <c r="F188" s="34"/>
      <c r="G188" s="35" t="str">
        <f aca="false">IF(B188="","",MONTH(B188))</f>
        <v/>
      </c>
      <c r="H188" s="35" t="str">
        <f aca="false">IF(B188="","",YEAR(B188))</f>
        <v/>
      </c>
    </row>
    <row r="189" customFormat="false" ht="15" hidden="false" customHeight="false" outlineLevel="0" collapsed="false">
      <c r="B189" s="31"/>
      <c r="C189" s="32"/>
      <c r="D189" s="33" t="str">
        <f aca="false">IF(C189="","",IFERROR(INDEX(Listas!$C$5:$C$64,MATCH(C189,Listas!$B$5:$B$64,0)),"Ver Listas"))</f>
        <v/>
      </c>
      <c r="E189" s="32"/>
      <c r="F189" s="34"/>
      <c r="G189" s="35" t="str">
        <f aca="false">IF(B189="","",MONTH(B189))</f>
        <v/>
      </c>
      <c r="H189" s="35" t="str">
        <f aca="false">IF(B189="","",YEAR(B189))</f>
        <v/>
      </c>
    </row>
    <row r="190" customFormat="false" ht="15" hidden="false" customHeight="false" outlineLevel="0" collapsed="false">
      <c r="B190" s="31"/>
      <c r="C190" s="32"/>
      <c r="D190" s="33" t="str">
        <f aca="false">IF(C190="","",IFERROR(INDEX(Listas!$C$5:$C$64,MATCH(C190,Listas!$B$5:$B$64,0)),"Ver Listas"))</f>
        <v/>
      </c>
      <c r="E190" s="32"/>
      <c r="F190" s="34"/>
      <c r="G190" s="35" t="str">
        <f aca="false">IF(B190="","",MONTH(B190))</f>
        <v/>
      </c>
      <c r="H190" s="35" t="str">
        <f aca="false">IF(B190="","",YEAR(B190))</f>
        <v/>
      </c>
    </row>
    <row r="191" customFormat="false" ht="15" hidden="false" customHeight="false" outlineLevel="0" collapsed="false">
      <c r="B191" s="31"/>
      <c r="C191" s="32"/>
      <c r="D191" s="33" t="str">
        <f aca="false">IF(C191="","",IFERROR(INDEX(Listas!$C$5:$C$64,MATCH(C191,Listas!$B$5:$B$64,0)),"Ver Listas"))</f>
        <v/>
      </c>
      <c r="E191" s="32"/>
      <c r="F191" s="34"/>
      <c r="G191" s="35" t="str">
        <f aca="false">IF(B191="","",MONTH(B191))</f>
        <v/>
      </c>
      <c r="H191" s="35" t="str">
        <f aca="false">IF(B191="","",YEAR(B191))</f>
        <v/>
      </c>
    </row>
    <row r="192" customFormat="false" ht="15" hidden="false" customHeight="false" outlineLevel="0" collapsed="false">
      <c r="B192" s="31"/>
      <c r="C192" s="32"/>
      <c r="D192" s="33" t="str">
        <f aca="false">IF(C192="","",IFERROR(INDEX(Listas!$C$5:$C$64,MATCH(C192,Listas!$B$5:$B$64,0)),"Ver Listas"))</f>
        <v/>
      </c>
      <c r="E192" s="32"/>
      <c r="F192" s="34"/>
      <c r="G192" s="35" t="str">
        <f aca="false">IF(B192="","",MONTH(B192))</f>
        <v/>
      </c>
      <c r="H192" s="35" t="str">
        <f aca="false">IF(B192="","",YEAR(B192))</f>
        <v/>
      </c>
    </row>
    <row r="193" customFormat="false" ht="15" hidden="false" customHeight="false" outlineLevel="0" collapsed="false">
      <c r="B193" s="31"/>
      <c r="C193" s="32"/>
      <c r="D193" s="33" t="str">
        <f aca="false">IF(C193="","",IFERROR(INDEX(Listas!$C$5:$C$64,MATCH(C193,Listas!$B$5:$B$64,0)),"Ver Listas"))</f>
        <v/>
      </c>
      <c r="E193" s="32"/>
      <c r="F193" s="34"/>
      <c r="G193" s="35" t="str">
        <f aca="false">IF(B193="","",MONTH(B193))</f>
        <v/>
      </c>
      <c r="H193" s="35" t="str">
        <f aca="false">IF(B193="","",YEAR(B193))</f>
        <v/>
      </c>
    </row>
    <row r="194" customFormat="false" ht="15" hidden="false" customHeight="false" outlineLevel="0" collapsed="false">
      <c r="B194" s="31"/>
      <c r="C194" s="32"/>
      <c r="D194" s="33" t="str">
        <f aca="false">IF(C194="","",IFERROR(INDEX(Listas!$C$5:$C$64,MATCH(C194,Listas!$B$5:$B$64,0)),"Ver Listas"))</f>
        <v/>
      </c>
      <c r="E194" s="32"/>
      <c r="F194" s="34"/>
      <c r="G194" s="35" t="str">
        <f aca="false">IF(B194="","",MONTH(B194))</f>
        <v/>
      </c>
      <c r="H194" s="35" t="str">
        <f aca="false">IF(B194="","",YEAR(B194))</f>
        <v/>
      </c>
    </row>
    <row r="195" customFormat="false" ht="15" hidden="false" customHeight="false" outlineLevel="0" collapsed="false">
      <c r="B195" s="31"/>
      <c r="C195" s="32"/>
      <c r="D195" s="33" t="str">
        <f aca="false">IF(C195="","",IFERROR(INDEX(Listas!$C$5:$C$64,MATCH(C195,Listas!$B$5:$B$64,0)),"Ver Listas"))</f>
        <v/>
      </c>
      <c r="E195" s="32"/>
      <c r="F195" s="34"/>
      <c r="G195" s="35" t="str">
        <f aca="false">IF(B195="","",MONTH(B195))</f>
        <v/>
      </c>
      <c r="H195" s="35" t="str">
        <f aca="false">IF(B195="","",YEAR(B195))</f>
        <v/>
      </c>
    </row>
    <row r="196" customFormat="false" ht="15" hidden="false" customHeight="false" outlineLevel="0" collapsed="false">
      <c r="B196" s="31"/>
      <c r="C196" s="32"/>
      <c r="D196" s="33" t="str">
        <f aca="false">IF(C196="","",IFERROR(INDEX(Listas!$C$5:$C$64,MATCH(C196,Listas!$B$5:$B$64,0)),"Ver Listas"))</f>
        <v/>
      </c>
      <c r="E196" s="32"/>
      <c r="F196" s="34"/>
      <c r="G196" s="35" t="str">
        <f aca="false">IF(B196="","",MONTH(B196))</f>
        <v/>
      </c>
      <c r="H196" s="35" t="str">
        <f aca="false">IF(B196="","",YEAR(B196))</f>
        <v/>
      </c>
    </row>
    <row r="197" customFormat="false" ht="15" hidden="false" customHeight="false" outlineLevel="0" collapsed="false">
      <c r="B197" s="31"/>
      <c r="C197" s="32"/>
      <c r="D197" s="33" t="str">
        <f aca="false">IF(C197="","",IFERROR(INDEX(Listas!$C$5:$C$64,MATCH(C197,Listas!$B$5:$B$64,0)),"Ver Listas"))</f>
        <v/>
      </c>
      <c r="E197" s="32"/>
      <c r="F197" s="34"/>
      <c r="G197" s="35" t="str">
        <f aca="false">IF(B197="","",MONTH(B197))</f>
        <v/>
      </c>
      <c r="H197" s="35" t="str">
        <f aca="false">IF(B197="","",YEAR(B197))</f>
        <v/>
      </c>
    </row>
    <row r="198" customFormat="false" ht="15" hidden="false" customHeight="false" outlineLevel="0" collapsed="false">
      <c r="B198" s="31"/>
      <c r="C198" s="32"/>
      <c r="D198" s="33" t="str">
        <f aca="false">IF(C198="","",IFERROR(INDEX(Listas!$C$5:$C$64,MATCH(C198,Listas!$B$5:$B$64,0)),"Ver Listas"))</f>
        <v/>
      </c>
      <c r="E198" s="32"/>
      <c r="F198" s="34"/>
      <c r="G198" s="35" t="str">
        <f aca="false">IF(B198="","",MONTH(B198))</f>
        <v/>
      </c>
      <c r="H198" s="35" t="str">
        <f aca="false">IF(B198="","",YEAR(B198))</f>
        <v/>
      </c>
    </row>
    <row r="199" customFormat="false" ht="15" hidden="false" customHeight="false" outlineLevel="0" collapsed="false">
      <c r="B199" s="31"/>
      <c r="C199" s="32"/>
      <c r="D199" s="33" t="str">
        <f aca="false">IF(C199="","",IFERROR(INDEX(Listas!$C$5:$C$64,MATCH(C199,Listas!$B$5:$B$64,0)),"Ver Listas"))</f>
        <v/>
      </c>
      <c r="E199" s="32"/>
      <c r="F199" s="34"/>
      <c r="G199" s="35" t="str">
        <f aca="false">IF(B199="","",MONTH(B199))</f>
        <v/>
      </c>
      <c r="H199" s="35" t="str">
        <f aca="false">IF(B199="","",YEAR(B199))</f>
        <v/>
      </c>
    </row>
    <row r="200" customFormat="false" ht="15" hidden="false" customHeight="false" outlineLevel="0" collapsed="false">
      <c r="B200" s="31"/>
      <c r="C200" s="32"/>
      <c r="D200" s="33" t="str">
        <f aca="false">IF(C200="","",IFERROR(INDEX(Listas!$C$5:$C$64,MATCH(C200,Listas!$B$5:$B$64,0)),"Ver Listas"))</f>
        <v/>
      </c>
      <c r="E200" s="32"/>
      <c r="F200" s="34"/>
      <c r="G200" s="35" t="str">
        <f aca="false">IF(B200="","",MONTH(B200))</f>
        <v/>
      </c>
      <c r="H200" s="35" t="str">
        <f aca="false">IF(B200="","",YEAR(B200))</f>
        <v/>
      </c>
    </row>
    <row r="201" customFormat="false" ht="15" hidden="false" customHeight="false" outlineLevel="0" collapsed="false">
      <c r="B201" s="31"/>
      <c r="C201" s="32"/>
      <c r="D201" s="33" t="str">
        <f aca="false">IF(C201="","",IFERROR(INDEX(Listas!$C$5:$C$64,MATCH(C201,Listas!$B$5:$B$64,0)),"Ver Listas"))</f>
        <v/>
      </c>
      <c r="E201" s="32"/>
      <c r="F201" s="34"/>
      <c r="G201" s="35" t="str">
        <f aca="false">IF(B201="","",MONTH(B201))</f>
        <v/>
      </c>
      <c r="H201" s="35" t="str">
        <f aca="false">IF(B201="","",YEAR(B201))</f>
        <v/>
      </c>
    </row>
    <row r="202" customFormat="false" ht="15" hidden="false" customHeight="false" outlineLevel="0" collapsed="false">
      <c r="B202" s="31"/>
      <c r="C202" s="32"/>
      <c r="D202" s="33" t="str">
        <f aca="false">IF(C202="","",IFERROR(INDEX(Listas!$C$5:$C$64,MATCH(C202,Listas!$B$5:$B$64,0)),"Ver Listas"))</f>
        <v/>
      </c>
      <c r="E202" s="32"/>
      <c r="F202" s="34"/>
      <c r="G202" s="35" t="str">
        <f aca="false">IF(B202="","",MONTH(B202))</f>
        <v/>
      </c>
      <c r="H202" s="35" t="str">
        <f aca="false">IF(B202="","",YEAR(B202))</f>
        <v/>
      </c>
    </row>
    <row r="203" customFormat="false" ht="15" hidden="false" customHeight="false" outlineLevel="0" collapsed="false">
      <c r="B203" s="31"/>
      <c r="C203" s="32"/>
      <c r="D203" s="33" t="str">
        <f aca="false">IF(C203="","",IFERROR(INDEX(Listas!$C$5:$C$64,MATCH(C203,Listas!$B$5:$B$64,0)),"Ver Listas"))</f>
        <v/>
      </c>
      <c r="E203" s="32"/>
      <c r="F203" s="34"/>
      <c r="G203" s="35" t="str">
        <f aca="false">IF(B203="","",MONTH(B203))</f>
        <v/>
      </c>
      <c r="H203" s="35" t="str">
        <f aca="false">IF(B203="","",YEAR(B203))</f>
        <v/>
      </c>
    </row>
    <row r="204" customFormat="false" ht="15" hidden="false" customHeight="false" outlineLevel="0" collapsed="false">
      <c r="B204" s="31"/>
      <c r="C204" s="32"/>
      <c r="D204" s="33" t="str">
        <f aca="false">IF(C204="","",IFERROR(INDEX(Listas!$C$5:$C$64,MATCH(C204,Listas!$B$5:$B$64,0)),"Ver Listas"))</f>
        <v/>
      </c>
      <c r="E204" s="32"/>
      <c r="F204" s="34"/>
      <c r="G204" s="35" t="str">
        <f aca="false">IF(B204="","",MONTH(B204))</f>
        <v/>
      </c>
      <c r="H204" s="35" t="str">
        <f aca="false">IF(B204="","",YEAR(B204))</f>
        <v/>
      </c>
    </row>
    <row r="205" customFormat="false" ht="15" hidden="false" customHeight="false" outlineLevel="0" collapsed="false">
      <c r="B205" s="31"/>
      <c r="C205" s="32"/>
      <c r="D205" s="33" t="str">
        <f aca="false">IF(C205="","",IFERROR(INDEX(Listas!$C$5:$C$64,MATCH(C205,Listas!$B$5:$B$64,0)),"Ver Listas"))</f>
        <v/>
      </c>
      <c r="E205" s="32"/>
      <c r="F205" s="34"/>
      <c r="G205" s="35" t="str">
        <f aca="false">IF(B205="","",MONTH(B205))</f>
        <v/>
      </c>
      <c r="H205" s="35" t="str">
        <f aca="false">IF(B205="","",YEAR(B205))</f>
        <v/>
      </c>
    </row>
    <row r="206" customFormat="false" ht="15" hidden="false" customHeight="false" outlineLevel="0" collapsed="false">
      <c r="B206" s="31"/>
      <c r="C206" s="32"/>
      <c r="D206" s="33" t="str">
        <f aca="false">IF(C206="","",IFERROR(INDEX(Listas!$C$5:$C$64,MATCH(C206,Listas!$B$5:$B$64,0)),"Ver Listas"))</f>
        <v/>
      </c>
      <c r="E206" s="32"/>
      <c r="F206" s="34"/>
      <c r="G206" s="35" t="str">
        <f aca="false">IF(B206="","",MONTH(B206))</f>
        <v/>
      </c>
      <c r="H206" s="35" t="str">
        <f aca="false">IF(B206="","",YEAR(B206))</f>
        <v/>
      </c>
    </row>
    <row r="207" customFormat="false" ht="15" hidden="false" customHeight="false" outlineLevel="0" collapsed="false">
      <c r="B207" s="31"/>
      <c r="C207" s="32"/>
      <c r="D207" s="33" t="str">
        <f aca="false">IF(C207="","",IFERROR(INDEX(Listas!$C$5:$C$64,MATCH(C207,Listas!$B$5:$B$64,0)),"Ver Listas"))</f>
        <v/>
      </c>
      <c r="E207" s="32"/>
      <c r="F207" s="34"/>
      <c r="G207" s="35" t="str">
        <f aca="false">IF(B207="","",MONTH(B207))</f>
        <v/>
      </c>
      <c r="H207" s="35" t="str">
        <f aca="false">IF(B207="","",YEAR(B207))</f>
        <v/>
      </c>
    </row>
    <row r="208" customFormat="false" ht="15" hidden="false" customHeight="false" outlineLevel="0" collapsed="false">
      <c r="B208" s="31"/>
      <c r="C208" s="32"/>
      <c r="D208" s="33" t="str">
        <f aca="false">IF(C208="","",IFERROR(INDEX(Listas!$C$5:$C$64,MATCH(C208,Listas!$B$5:$B$64,0)),"Ver Listas"))</f>
        <v/>
      </c>
      <c r="E208" s="32"/>
      <c r="F208" s="34"/>
      <c r="G208" s="35" t="str">
        <f aca="false">IF(B208="","",MONTH(B208))</f>
        <v/>
      </c>
      <c r="H208" s="35" t="str">
        <f aca="false">IF(B208="","",YEAR(B208))</f>
        <v/>
      </c>
    </row>
    <row r="209" customFormat="false" ht="15" hidden="false" customHeight="false" outlineLevel="0" collapsed="false">
      <c r="B209" s="31"/>
      <c r="C209" s="32"/>
      <c r="D209" s="33" t="str">
        <f aca="false">IF(C209="","",IFERROR(INDEX(Listas!$C$5:$C$64,MATCH(C209,Listas!$B$5:$B$64,0)),"Ver Listas"))</f>
        <v/>
      </c>
      <c r="E209" s="32"/>
      <c r="F209" s="34"/>
      <c r="G209" s="35" t="str">
        <f aca="false">IF(B209="","",MONTH(B209))</f>
        <v/>
      </c>
      <c r="H209" s="35" t="str">
        <f aca="false">IF(B209="","",YEAR(B209))</f>
        <v/>
      </c>
    </row>
    <row r="210" customFormat="false" ht="15" hidden="false" customHeight="false" outlineLevel="0" collapsed="false">
      <c r="B210" s="31"/>
      <c r="C210" s="32"/>
      <c r="D210" s="33" t="str">
        <f aca="false">IF(C210="","",IFERROR(INDEX(Listas!$C$5:$C$64,MATCH(C210,Listas!$B$5:$B$64,0)),"Ver Listas"))</f>
        <v/>
      </c>
      <c r="E210" s="32"/>
      <c r="F210" s="34"/>
      <c r="G210" s="35" t="str">
        <f aca="false">IF(B210="","",MONTH(B210))</f>
        <v/>
      </c>
      <c r="H210" s="35" t="str">
        <f aca="false">IF(B210="","",YEAR(B210))</f>
        <v/>
      </c>
    </row>
    <row r="211" customFormat="false" ht="15" hidden="false" customHeight="false" outlineLevel="0" collapsed="false">
      <c r="B211" s="31"/>
      <c r="C211" s="32"/>
      <c r="D211" s="33" t="str">
        <f aca="false">IF(C211="","",IFERROR(INDEX(Listas!$C$5:$C$64,MATCH(C211,Listas!$B$5:$B$64,0)),"Ver Listas"))</f>
        <v/>
      </c>
      <c r="E211" s="32"/>
      <c r="F211" s="34"/>
      <c r="G211" s="35" t="str">
        <f aca="false">IF(B211="","",MONTH(B211))</f>
        <v/>
      </c>
      <c r="H211" s="35" t="str">
        <f aca="false">IF(B211="","",YEAR(B211))</f>
        <v/>
      </c>
    </row>
    <row r="212" customFormat="false" ht="15" hidden="false" customHeight="false" outlineLevel="0" collapsed="false">
      <c r="B212" s="31"/>
      <c r="C212" s="32"/>
      <c r="D212" s="33" t="str">
        <f aca="false">IF(C212="","",IFERROR(INDEX(Listas!$C$5:$C$64,MATCH(C212,Listas!$B$5:$B$64,0)),"Ver Listas"))</f>
        <v/>
      </c>
      <c r="E212" s="32"/>
      <c r="F212" s="34"/>
      <c r="G212" s="35" t="str">
        <f aca="false">IF(B212="","",MONTH(B212))</f>
        <v/>
      </c>
      <c r="H212" s="35" t="str">
        <f aca="false">IF(B212="","",YEAR(B212))</f>
        <v/>
      </c>
    </row>
    <row r="213" customFormat="false" ht="15" hidden="false" customHeight="false" outlineLevel="0" collapsed="false">
      <c r="B213" s="31"/>
      <c r="C213" s="32"/>
      <c r="D213" s="33" t="str">
        <f aca="false">IF(C213="","",IFERROR(INDEX(Listas!$C$5:$C$64,MATCH(C213,Listas!$B$5:$B$64,0)),"Ver Listas"))</f>
        <v/>
      </c>
      <c r="E213" s="32"/>
      <c r="F213" s="34"/>
      <c r="G213" s="35" t="str">
        <f aca="false">IF(B213="","",MONTH(B213))</f>
        <v/>
      </c>
      <c r="H213" s="35" t="str">
        <f aca="false">IF(B213="","",YEAR(B213))</f>
        <v/>
      </c>
    </row>
    <row r="214" customFormat="false" ht="15" hidden="false" customHeight="false" outlineLevel="0" collapsed="false">
      <c r="B214" s="31"/>
      <c r="C214" s="32"/>
      <c r="D214" s="33" t="str">
        <f aca="false">IF(C214="","",IFERROR(INDEX(Listas!$C$5:$C$64,MATCH(C214,Listas!$B$5:$B$64,0)),"Ver Listas"))</f>
        <v/>
      </c>
      <c r="E214" s="32"/>
      <c r="F214" s="34"/>
      <c r="G214" s="35" t="str">
        <f aca="false">IF(B214="","",MONTH(B214))</f>
        <v/>
      </c>
      <c r="H214" s="35" t="str">
        <f aca="false">IF(B214="","",YEAR(B214))</f>
        <v/>
      </c>
    </row>
    <row r="215" customFormat="false" ht="15" hidden="false" customHeight="false" outlineLevel="0" collapsed="false">
      <c r="B215" s="31"/>
      <c r="C215" s="32"/>
      <c r="D215" s="33" t="str">
        <f aca="false">IF(C215="","",IFERROR(INDEX(Listas!$C$5:$C$64,MATCH(C215,Listas!$B$5:$B$64,0)),"Ver Listas"))</f>
        <v/>
      </c>
      <c r="E215" s="32"/>
      <c r="F215" s="34"/>
      <c r="G215" s="35" t="str">
        <f aca="false">IF(B215="","",MONTH(B215))</f>
        <v/>
      </c>
      <c r="H215" s="35" t="str">
        <f aca="false">IF(B215="","",YEAR(B215))</f>
        <v/>
      </c>
    </row>
    <row r="216" customFormat="false" ht="15" hidden="false" customHeight="false" outlineLevel="0" collapsed="false">
      <c r="B216" s="31"/>
      <c r="C216" s="32"/>
      <c r="D216" s="33" t="str">
        <f aca="false">IF(C216="","",IFERROR(INDEX(Listas!$C$5:$C$64,MATCH(C216,Listas!$B$5:$B$64,0)),"Ver Listas"))</f>
        <v/>
      </c>
      <c r="E216" s="32"/>
      <c r="F216" s="34"/>
      <c r="G216" s="35" t="str">
        <f aca="false">IF(B216="","",MONTH(B216))</f>
        <v/>
      </c>
      <c r="H216" s="35" t="str">
        <f aca="false">IF(B216="","",YEAR(B216))</f>
        <v/>
      </c>
    </row>
    <row r="217" customFormat="false" ht="15" hidden="false" customHeight="false" outlineLevel="0" collapsed="false">
      <c r="B217" s="31"/>
      <c r="C217" s="32"/>
      <c r="D217" s="33" t="str">
        <f aca="false">IF(C217="","",IFERROR(INDEX(Listas!$C$5:$C$64,MATCH(C217,Listas!$B$5:$B$64,0)),"Ver Listas"))</f>
        <v/>
      </c>
      <c r="E217" s="32"/>
      <c r="F217" s="34"/>
      <c r="G217" s="35" t="str">
        <f aca="false">IF(B217="","",MONTH(B217))</f>
        <v/>
      </c>
      <c r="H217" s="35" t="str">
        <f aca="false">IF(B217="","",YEAR(B217))</f>
        <v/>
      </c>
    </row>
    <row r="218" customFormat="false" ht="15" hidden="false" customHeight="false" outlineLevel="0" collapsed="false">
      <c r="B218" s="31"/>
      <c r="C218" s="32"/>
      <c r="D218" s="33" t="str">
        <f aca="false">IF(C218="","",IFERROR(INDEX(Listas!$C$5:$C$64,MATCH(C218,Listas!$B$5:$B$64,0)),"Ver Listas"))</f>
        <v/>
      </c>
      <c r="E218" s="32"/>
      <c r="F218" s="34"/>
      <c r="G218" s="35" t="str">
        <f aca="false">IF(B218="","",MONTH(B218))</f>
        <v/>
      </c>
      <c r="H218" s="35" t="str">
        <f aca="false">IF(B218="","",YEAR(B218))</f>
        <v/>
      </c>
    </row>
    <row r="219" customFormat="false" ht="15" hidden="false" customHeight="false" outlineLevel="0" collapsed="false">
      <c r="B219" s="31"/>
      <c r="C219" s="32"/>
      <c r="D219" s="33" t="str">
        <f aca="false">IF(C219="","",IFERROR(INDEX(Listas!$C$5:$C$64,MATCH(C219,Listas!$B$5:$B$64,0)),"Ver Listas"))</f>
        <v/>
      </c>
      <c r="E219" s="32"/>
      <c r="F219" s="34"/>
      <c r="G219" s="35" t="str">
        <f aca="false">IF(B219="","",MONTH(B219))</f>
        <v/>
      </c>
      <c r="H219" s="35" t="str">
        <f aca="false">IF(B219="","",YEAR(B219))</f>
        <v/>
      </c>
    </row>
    <row r="220" customFormat="false" ht="15" hidden="false" customHeight="false" outlineLevel="0" collapsed="false">
      <c r="B220" s="31"/>
      <c r="C220" s="32"/>
      <c r="D220" s="33" t="str">
        <f aca="false">IF(C220="","",IFERROR(INDEX(Listas!$C$5:$C$64,MATCH(C220,Listas!$B$5:$B$64,0)),"Ver Listas"))</f>
        <v/>
      </c>
      <c r="E220" s="32"/>
      <c r="F220" s="34"/>
      <c r="G220" s="35" t="str">
        <f aca="false">IF(B220="","",MONTH(B220))</f>
        <v/>
      </c>
      <c r="H220" s="35" t="str">
        <f aca="false">IF(B220="","",YEAR(B220))</f>
        <v/>
      </c>
    </row>
    <row r="221" customFormat="false" ht="15" hidden="false" customHeight="false" outlineLevel="0" collapsed="false">
      <c r="B221" s="31"/>
      <c r="C221" s="32"/>
      <c r="D221" s="33" t="str">
        <f aca="false">IF(C221="","",IFERROR(INDEX(Listas!$C$5:$C$64,MATCH(C221,Listas!$B$5:$B$64,0)),"Ver Listas"))</f>
        <v/>
      </c>
      <c r="E221" s="32"/>
      <c r="F221" s="34"/>
      <c r="G221" s="35" t="str">
        <f aca="false">IF(B221="","",MONTH(B221))</f>
        <v/>
      </c>
      <c r="H221" s="35" t="str">
        <f aca="false">IF(B221="","",YEAR(B221))</f>
        <v/>
      </c>
    </row>
    <row r="222" customFormat="false" ht="15" hidden="false" customHeight="false" outlineLevel="0" collapsed="false">
      <c r="B222" s="31"/>
      <c r="C222" s="32"/>
      <c r="D222" s="33" t="str">
        <f aca="false">IF(C222="","",IFERROR(INDEX(Listas!$C$5:$C$64,MATCH(C222,Listas!$B$5:$B$64,0)),"Ver Listas"))</f>
        <v/>
      </c>
      <c r="E222" s="32"/>
      <c r="F222" s="34"/>
      <c r="G222" s="35" t="str">
        <f aca="false">IF(B222="","",MONTH(B222))</f>
        <v/>
      </c>
      <c r="H222" s="35" t="str">
        <f aca="false">IF(B222="","",YEAR(B222))</f>
        <v/>
      </c>
    </row>
    <row r="223" customFormat="false" ht="15" hidden="false" customHeight="false" outlineLevel="0" collapsed="false">
      <c r="B223" s="31"/>
      <c r="C223" s="32"/>
      <c r="D223" s="33" t="str">
        <f aca="false">IF(C223="","",IFERROR(INDEX(Listas!$C$5:$C$64,MATCH(C223,Listas!$B$5:$B$64,0)),"Ver Listas"))</f>
        <v/>
      </c>
      <c r="E223" s="32"/>
      <c r="F223" s="34"/>
      <c r="G223" s="35" t="str">
        <f aca="false">IF(B223="","",MONTH(B223))</f>
        <v/>
      </c>
      <c r="H223" s="35" t="str">
        <f aca="false">IF(B223="","",YEAR(B223))</f>
        <v/>
      </c>
    </row>
    <row r="224" customFormat="false" ht="15" hidden="false" customHeight="false" outlineLevel="0" collapsed="false">
      <c r="B224" s="31"/>
      <c r="C224" s="32"/>
      <c r="D224" s="33" t="str">
        <f aca="false">IF(C224="","",IFERROR(INDEX(Listas!$C$5:$C$64,MATCH(C224,Listas!$B$5:$B$64,0)),"Ver Listas"))</f>
        <v/>
      </c>
      <c r="E224" s="32"/>
      <c r="F224" s="34"/>
      <c r="G224" s="35" t="str">
        <f aca="false">IF(B224="","",MONTH(B224))</f>
        <v/>
      </c>
      <c r="H224" s="35" t="str">
        <f aca="false">IF(B224="","",YEAR(B224))</f>
        <v/>
      </c>
    </row>
    <row r="225" customFormat="false" ht="15" hidden="false" customHeight="false" outlineLevel="0" collapsed="false">
      <c r="B225" s="31"/>
      <c r="C225" s="32"/>
      <c r="D225" s="33" t="str">
        <f aca="false">IF(C225="","",IFERROR(INDEX(Listas!$C$5:$C$64,MATCH(C225,Listas!$B$5:$B$64,0)),"Ver Listas"))</f>
        <v/>
      </c>
      <c r="E225" s="32"/>
      <c r="F225" s="34"/>
      <c r="G225" s="35" t="str">
        <f aca="false">IF(B225="","",MONTH(B225))</f>
        <v/>
      </c>
      <c r="H225" s="35" t="str">
        <f aca="false">IF(B225="","",YEAR(B225))</f>
        <v/>
      </c>
    </row>
    <row r="226" customFormat="false" ht="15" hidden="false" customHeight="false" outlineLevel="0" collapsed="false">
      <c r="B226" s="31"/>
      <c r="C226" s="32"/>
      <c r="D226" s="33" t="str">
        <f aca="false">IF(C226="","",IFERROR(INDEX(Listas!$C$5:$C$64,MATCH(C226,Listas!$B$5:$B$64,0)),"Ver Listas"))</f>
        <v/>
      </c>
      <c r="E226" s="32"/>
      <c r="F226" s="34"/>
      <c r="G226" s="35" t="str">
        <f aca="false">IF(B226="","",MONTH(B226))</f>
        <v/>
      </c>
      <c r="H226" s="35" t="str">
        <f aca="false">IF(B226="","",YEAR(B226))</f>
        <v/>
      </c>
    </row>
    <row r="227" customFormat="false" ht="15" hidden="false" customHeight="false" outlineLevel="0" collapsed="false">
      <c r="B227" s="31"/>
      <c r="C227" s="32"/>
      <c r="D227" s="33" t="str">
        <f aca="false">IF(C227="","",IFERROR(INDEX(Listas!$C$5:$C$64,MATCH(C227,Listas!$B$5:$B$64,0)),"Ver Listas"))</f>
        <v/>
      </c>
      <c r="E227" s="32"/>
      <c r="F227" s="34"/>
      <c r="G227" s="35" t="str">
        <f aca="false">IF(B227="","",MONTH(B227))</f>
        <v/>
      </c>
      <c r="H227" s="35" t="str">
        <f aca="false">IF(B227="","",YEAR(B227))</f>
        <v/>
      </c>
    </row>
    <row r="228" customFormat="false" ht="15" hidden="false" customHeight="false" outlineLevel="0" collapsed="false">
      <c r="B228" s="31"/>
      <c r="C228" s="32"/>
      <c r="D228" s="33" t="str">
        <f aca="false">IF(C228="","",IFERROR(INDEX(Listas!$C$5:$C$64,MATCH(C228,Listas!$B$5:$B$64,0)),"Ver Listas"))</f>
        <v/>
      </c>
      <c r="E228" s="32"/>
      <c r="F228" s="34"/>
      <c r="G228" s="35" t="str">
        <f aca="false">IF(B228="","",MONTH(B228))</f>
        <v/>
      </c>
      <c r="H228" s="35" t="str">
        <f aca="false">IF(B228="","",YEAR(B228))</f>
        <v/>
      </c>
    </row>
    <row r="229" customFormat="false" ht="15" hidden="false" customHeight="false" outlineLevel="0" collapsed="false">
      <c r="B229" s="31"/>
      <c r="C229" s="32"/>
      <c r="D229" s="33" t="str">
        <f aca="false">IF(C229="","",IFERROR(INDEX(Listas!$C$5:$C$64,MATCH(C229,Listas!$B$5:$B$64,0)),"Ver Listas"))</f>
        <v/>
      </c>
      <c r="E229" s="32"/>
      <c r="F229" s="34"/>
      <c r="G229" s="35" t="str">
        <f aca="false">IF(B229="","",MONTH(B229))</f>
        <v/>
      </c>
      <c r="H229" s="35" t="str">
        <f aca="false">IF(B229="","",YEAR(B229))</f>
        <v/>
      </c>
    </row>
    <row r="230" customFormat="false" ht="15" hidden="false" customHeight="false" outlineLevel="0" collapsed="false">
      <c r="B230" s="31"/>
      <c r="C230" s="32"/>
      <c r="D230" s="33" t="str">
        <f aca="false">IF(C230="","",IFERROR(INDEX(Listas!$C$5:$C$64,MATCH(C230,Listas!$B$5:$B$64,0)),"Ver Listas"))</f>
        <v/>
      </c>
      <c r="E230" s="32"/>
      <c r="F230" s="34"/>
      <c r="G230" s="35" t="str">
        <f aca="false">IF(B230="","",MONTH(B230))</f>
        <v/>
      </c>
      <c r="H230" s="35" t="str">
        <f aca="false">IF(B230="","",YEAR(B230))</f>
        <v/>
      </c>
    </row>
    <row r="231" customFormat="false" ht="15" hidden="false" customHeight="false" outlineLevel="0" collapsed="false">
      <c r="B231" s="31"/>
      <c r="C231" s="32"/>
      <c r="D231" s="33" t="str">
        <f aca="false">IF(C231="","",IFERROR(INDEX(Listas!$C$5:$C$64,MATCH(C231,Listas!$B$5:$B$64,0)),"Ver Listas"))</f>
        <v/>
      </c>
      <c r="E231" s="32"/>
      <c r="F231" s="34"/>
      <c r="G231" s="35" t="str">
        <f aca="false">IF(B231="","",MONTH(B231))</f>
        <v/>
      </c>
      <c r="H231" s="35" t="str">
        <f aca="false">IF(B231="","",YEAR(B231))</f>
        <v/>
      </c>
    </row>
    <row r="232" customFormat="false" ht="15" hidden="false" customHeight="false" outlineLevel="0" collapsed="false">
      <c r="B232" s="31"/>
      <c r="C232" s="32"/>
      <c r="D232" s="33" t="str">
        <f aca="false">IF(C232="","",IFERROR(INDEX(Listas!$C$5:$C$64,MATCH(C232,Listas!$B$5:$B$64,0)),"Ver Listas"))</f>
        <v/>
      </c>
      <c r="E232" s="32"/>
      <c r="F232" s="34"/>
      <c r="G232" s="35" t="str">
        <f aca="false">IF(B232="","",MONTH(B232))</f>
        <v/>
      </c>
      <c r="H232" s="35" t="str">
        <f aca="false">IF(B232="","",YEAR(B232))</f>
        <v/>
      </c>
    </row>
    <row r="233" customFormat="false" ht="15" hidden="false" customHeight="false" outlineLevel="0" collapsed="false">
      <c r="B233" s="31"/>
      <c r="C233" s="32"/>
      <c r="D233" s="33" t="str">
        <f aca="false">IF(C233="","",IFERROR(INDEX(Listas!$C$5:$C$64,MATCH(C233,Listas!$B$5:$B$64,0)),"Ver Listas"))</f>
        <v/>
      </c>
      <c r="E233" s="32"/>
      <c r="F233" s="34"/>
      <c r="G233" s="35" t="str">
        <f aca="false">IF(B233="","",MONTH(B233))</f>
        <v/>
      </c>
      <c r="H233" s="35" t="str">
        <f aca="false">IF(B233="","",YEAR(B233))</f>
        <v/>
      </c>
    </row>
    <row r="234" customFormat="false" ht="15" hidden="false" customHeight="false" outlineLevel="0" collapsed="false">
      <c r="B234" s="31"/>
      <c r="C234" s="32"/>
      <c r="D234" s="33" t="str">
        <f aca="false">IF(C234="","",IFERROR(INDEX(Listas!$C$5:$C$64,MATCH(C234,Listas!$B$5:$B$64,0)),"Ver Listas"))</f>
        <v/>
      </c>
      <c r="E234" s="32"/>
      <c r="F234" s="34"/>
      <c r="G234" s="35" t="str">
        <f aca="false">IF(B234="","",MONTH(B234))</f>
        <v/>
      </c>
      <c r="H234" s="35" t="str">
        <f aca="false">IF(B234="","",YEAR(B234))</f>
        <v/>
      </c>
    </row>
    <row r="235" customFormat="false" ht="15" hidden="false" customHeight="false" outlineLevel="0" collapsed="false">
      <c r="B235" s="31"/>
      <c r="C235" s="32"/>
      <c r="D235" s="33" t="str">
        <f aca="false">IF(C235="","",IFERROR(INDEX(Listas!$C$5:$C$64,MATCH(C235,Listas!$B$5:$B$64,0)),"Ver Listas"))</f>
        <v/>
      </c>
      <c r="E235" s="32"/>
      <c r="F235" s="34"/>
      <c r="G235" s="35" t="str">
        <f aca="false">IF(B235="","",MONTH(B235))</f>
        <v/>
      </c>
      <c r="H235" s="35" t="str">
        <f aca="false">IF(B235="","",YEAR(B235))</f>
        <v/>
      </c>
    </row>
    <row r="236" customFormat="false" ht="15" hidden="false" customHeight="false" outlineLevel="0" collapsed="false">
      <c r="B236" s="31"/>
      <c r="C236" s="32"/>
      <c r="D236" s="33" t="str">
        <f aca="false">IF(C236="","",IFERROR(INDEX(Listas!$C$5:$C$64,MATCH(C236,Listas!$B$5:$B$64,0)),"Ver Listas"))</f>
        <v/>
      </c>
      <c r="E236" s="32"/>
      <c r="F236" s="34"/>
      <c r="G236" s="35" t="str">
        <f aca="false">IF(B236="","",MONTH(B236))</f>
        <v/>
      </c>
      <c r="H236" s="35" t="str">
        <f aca="false">IF(B236="","",YEAR(B236))</f>
        <v/>
      </c>
    </row>
    <row r="237" customFormat="false" ht="15" hidden="false" customHeight="false" outlineLevel="0" collapsed="false">
      <c r="B237" s="31"/>
      <c r="C237" s="32"/>
      <c r="D237" s="33" t="str">
        <f aca="false">IF(C237="","",IFERROR(INDEX(Listas!$C$5:$C$64,MATCH(C237,Listas!$B$5:$B$64,0)),"Ver Listas"))</f>
        <v/>
      </c>
      <c r="E237" s="32"/>
      <c r="F237" s="34"/>
      <c r="G237" s="35" t="str">
        <f aca="false">IF(B237="","",MONTH(B237))</f>
        <v/>
      </c>
      <c r="H237" s="35" t="str">
        <f aca="false">IF(B237="","",YEAR(B237))</f>
        <v/>
      </c>
    </row>
    <row r="238" customFormat="false" ht="15" hidden="false" customHeight="false" outlineLevel="0" collapsed="false">
      <c r="B238" s="31"/>
      <c r="C238" s="32"/>
      <c r="D238" s="33" t="str">
        <f aca="false">IF(C238="","",IFERROR(INDEX(Listas!$C$5:$C$64,MATCH(C238,Listas!$B$5:$B$64,0)),"Ver Listas"))</f>
        <v/>
      </c>
      <c r="E238" s="32"/>
      <c r="F238" s="34"/>
      <c r="G238" s="35" t="str">
        <f aca="false">IF(B238="","",MONTH(B238))</f>
        <v/>
      </c>
      <c r="H238" s="35" t="str">
        <f aca="false">IF(B238="","",YEAR(B238))</f>
        <v/>
      </c>
    </row>
    <row r="239" customFormat="false" ht="15" hidden="false" customHeight="false" outlineLevel="0" collapsed="false">
      <c r="B239" s="31"/>
      <c r="C239" s="32"/>
      <c r="D239" s="33" t="str">
        <f aca="false">IF(C239="","",IFERROR(INDEX(Listas!$C$5:$C$64,MATCH(C239,Listas!$B$5:$B$64,0)),"Ver Listas"))</f>
        <v/>
      </c>
      <c r="E239" s="32"/>
      <c r="F239" s="34"/>
      <c r="G239" s="35" t="str">
        <f aca="false">IF(B239="","",MONTH(B239))</f>
        <v/>
      </c>
      <c r="H239" s="35" t="str">
        <f aca="false">IF(B239="","",YEAR(B239))</f>
        <v/>
      </c>
    </row>
    <row r="240" customFormat="false" ht="15" hidden="false" customHeight="false" outlineLevel="0" collapsed="false">
      <c r="B240" s="31"/>
      <c r="C240" s="32"/>
      <c r="D240" s="33" t="str">
        <f aca="false">IF(C240="","",IFERROR(INDEX(Listas!$C$5:$C$64,MATCH(C240,Listas!$B$5:$B$64,0)),"Ver Listas"))</f>
        <v/>
      </c>
      <c r="E240" s="32"/>
      <c r="F240" s="34"/>
      <c r="G240" s="35" t="str">
        <f aca="false">IF(B240="","",MONTH(B240))</f>
        <v/>
      </c>
      <c r="H240" s="35" t="str">
        <f aca="false">IF(B240="","",YEAR(B240))</f>
        <v/>
      </c>
    </row>
    <row r="241" customFormat="false" ht="15" hidden="false" customHeight="false" outlineLevel="0" collapsed="false">
      <c r="B241" s="31"/>
      <c r="C241" s="32"/>
      <c r="D241" s="33" t="str">
        <f aca="false">IF(C241="","",IFERROR(INDEX(Listas!$C$5:$C$64,MATCH(C241,Listas!$B$5:$B$64,0)),"Ver Listas"))</f>
        <v/>
      </c>
      <c r="E241" s="32"/>
      <c r="F241" s="34"/>
      <c r="G241" s="35" t="str">
        <f aca="false">IF(B241="","",MONTH(B241))</f>
        <v/>
      </c>
      <c r="H241" s="35" t="str">
        <f aca="false">IF(B241="","",YEAR(B241))</f>
        <v/>
      </c>
    </row>
    <row r="242" customFormat="false" ht="15" hidden="false" customHeight="false" outlineLevel="0" collapsed="false">
      <c r="B242" s="31"/>
      <c r="C242" s="32"/>
      <c r="D242" s="33" t="str">
        <f aca="false">IF(C242="","",IFERROR(INDEX(Listas!$C$5:$C$64,MATCH(C242,Listas!$B$5:$B$64,0)),"Ver Listas"))</f>
        <v/>
      </c>
      <c r="E242" s="32"/>
      <c r="F242" s="34"/>
      <c r="G242" s="35" t="str">
        <f aca="false">IF(B242="","",MONTH(B242))</f>
        <v/>
      </c>
      <c r="H242" s="35" t="str">
        <f aca="false">IF(B242="","",YEAR(B242))</f>
        <v/>
      </c>
    </row>
    <row r="243" customFormat="false" ht="15" hidden="false" customHeight="false" outlineLevel="0" collapsed="false">
      <c r="B243" s="31"/>
      <c r="C243" s="32"/>
      <c r="D243" s="33" t="str">
        <f aca="false">IF(C243="","",IFERROR(INDEX(Listas!$C$5:$C$64,MATCH(C243,Listas!$B$5:$B$64,0)),"Ver Listas"))</f>
        <v/>
      </c>
      <c r="E243" s="32"/>
      <c r="F243" s="34"/>
      <c r="G243" s="35" t="str">
        <f aca="false">IF(B243="","",MONTH(B243))</f>
        <v/>
      </c>
      <c r="H243" s="35" t="str">
        <f aca="false">IF(B243="","",YEAR(B243))</f>
        <v/>
      </c>
    </row>
    <row r="244" customFormat="false" ht="15" hidden="false" customHeight="false" outlineLevel="0" collapsed="false">
      <c r="B244" s="31"/>
      <c r="C244" s="32"/>
      <c r="D244" s="33" t="str">
        <f aca="false">IF(C244="","",IFERROR(INDEX(Listas!$C$5:$C$64,MATCH(C244,Listas!$B$5:$B$64,0)),"Ver Listas"))</f>
        <v/>
      </c>
      <c r="E244" s="32"/>
      <c r="F244" s="34"/>
      <c r="G244" s="35" t="str">
        <f aca="false">IF(B244="","",MONTH(B244))</f>
        <v/>
      </c>
      <c r="H244" s="35" t="str">
        <f aca="false">IF(B244="","",YEAR(B244))</f>
        <v/>
      </c>
    </row>
    <row r="245" customFormat="false" ht="15" hidden="false" customHeight="false" outlineLevel="0" collapsed="false">
      <c r="B245" s="31"/>
      <c r="C245" s="32"/>
      <c r="D245" s="33" t="str">
        <f aca="false">IF(C245="","",IFERROR(INDEX(Listas!$C$5:$C$64,MATCH(C245,Listas!$B$5:$B$64,0)),"Ver Listas"))</f>
        <v/>
      </c>
      <c r="E245" s="32"/>
      <c r="F245" s="34"/>
      <c r="G245" s="35" t="str">
        <f aca="false">IF(B245="","",MONTH(B245))</f>
        <v/>
      </c>
      <c r="H245" s="35" t="str">
        <f aca="false">IF(B245="","",YEAR(B245))</f>
        <v/>
      </c>
    </row>
    <row r="246" customFormat="false" ht="15" hidden="false" customHeight="false" outlineLevel="0" collapsed="false">
      <c r="B246" s="31"/>
      <c r="C246" s="32"/>
      <c r="D246" s="33" t="str">
        <f aca="false">IF(C246="","",IFERROR(INDEX(Listas!$C$5:$C$64,MATCH(C246,Listas!$B$5:$B$64,0)),"Ver Listas"))</f>
        <v/>
      </c>
      <c r="E246" s="32"/>
      <c r="F246" s="34"/>
      <c r="G246" s="35" t="str">
        <f aca="false">IF(B246="","",MONTH(B246))</f>
        <v/>
      </c>
      <c r="H246" s="35" t="str">
        <f aca="false">IF(B246="","",YEAR(B246))</f>
        <v/>
      </c>
    </row>
    <row r="247" customFormat="false" ht="15" hidden="false" customHeight="false" outlineLevel="0" collapsed="false">
      <c r="B247" s="31"/>
      <c r="C247" s="32"/>
      <c r="D247" s="33" t="str">
        <f aca="false">IF(C247="","",IFERROR(INDEX(Listas!$C$5:$C$64,MATCH(C247,Listas!$B$5:$B$64,0)),"Ver Listas"))</f>
        <v/>
      </c>
      <c r="E247" s="32"/>
      <c r="F247" s="34"/>
      <c r="G247" s="35" t="str">
        <f aca="false">IF(B247="","",MONTH(B247))</f>
        <v/>
      </c>
      <c r="H247" s="35" t="str">
        <f aca="false">IF(B247="","",YEAR(B247))</f>
        <v/>
      </c>
    </row>
    <row r="248" customFormat="false" ht="15" hidden="false" customHeight="false" outlineLevel="0" collapsed="false">
      <c r="B248" s="31"/>
      <c r="C248" s="32"/>
      <c r="D248" s="33" t="str">
        <f aca="false">IF(C248="","",IFERROR(INDEX(Listas!$C$5:$C$64,MATCH(C248,Listas!$B$5:$B$64,0)),"Ver Listas"))</f>
        <v/>
      </c>
      <c r="E248" s="32"/>
      <c r="F248" s="34"/>
      <c r="G248" s="35" t="str">
        <f aca="false">IF(B248="","",MONTH(B248))</f>
        <v/>
      </c>
      <c r="H248" s="35" t="str">
        <f aca="false">IF(B248="","",YEAR(B248))</f>
        <v/>
      </c>
    </row>
    <row r="249" customFormat="false" ht="15" hidden="false" customHeight="false" outlineLevel="0" collapsed="false">
      <c r="B249" s="31"/>
      <c r="C249" s="32"/>
      <c r="D249" s="33" t="str">
        <f aca="false">IF(C249="","",IFERROR(INDEX(Listas!$C$5:$C$64,MATCH(C249,Listas!$B$5:$B$64,0)),"Ver Listas"))</f>
        <v/>
      </c>
      <c r="E249" s="32"/>
      <c r="F249" s="34"/>
      <c r="G249" s="35" t="str">
        <f aca="false">IF(B249="","",MONTH(B249))</f>
        <v/>
      </c>
      <c r="H249" s="35" t="str">
        <f aca="false">IF(B249="","",YEAR(B249))</f>
        <v/>
      </c>
    </row>
    <row r="250" customFormat="false" ht="15" hidden="false" customHeight="false" outlineLevel="0" collapsed="false">
      <c r="B250" s="31"/>
      <c r="C250" s="32"/>
      <c r="D250" s="33" t="str">
        <f aca="false">IF(C250="","",IFERROR(INDEX(Listas!$C$5:$C$64,MATCH(C250,Listas!$B$5:$B$64,0)),"Ver Listas"))</f>
        <v/>
      </c>
      <c r="E250" s="32"/>
      <c r="F250" s="34"/>
      <c r="G250" s="35" t="str">
        <f aca="false">IF(B250="","",MONTH(B250))</f>
        <v/>
      </c>
      <c r="H250" s="35" t="str">
        <f aca="false">IF(B250="","",YEAR(B250))</f>
        <v/>
      </c>
    </row>
    <row r="251" customFormat="false" ht="15" hidden="false" customHeight="false" outlineLevel="0" collapsed="false">
      <c r="B251" s="31"/>
      <c r="C251" s="32"/>
      <c r="D251" s="33" t="str">
        <f aca="false">IF(C251="","",IFERROR(INDEX(Listas!$C$5:$C$64,MATCH(C251,Listas!$B$5:$B$64,0)),"Ver Listas"))</f>
        <v/>
      </c>
      <c r="E251" s="32"/>
      <c r="F251" s="34"/>
      <c r="G251" s="35" t="str">
        <f aca="false">IF(B251="","",MONTH(B251))</f>
        <v/>
      </c>
      <c r="H251" s="35" t="str">
        <f aca="false">IF(B251="","",YEAR(B251))</f>
        <v/>
      </c>
    </row>
    <row r="252" customFormat="false" ht="15" hidden="false" customHeight="false" outlineLevel="0" collapsed="false">
      <c r="B252" s="31"/>
      <c r="C252" s="32"/>
      <c r="D252" s="33" t="str">
        <f aca="false">IF(C252="","",IFERROR(INDEX(Listas!$C$5:$C$64,MATCH(C252,Listas!$B$5:$B$64,0)),"Ver Listas"))</f>
        <v/>
      </c>
      <c r="E252" s="32"/>
      <c r="F252" s="34"/>
      <c r="G252" s="35" t="str">
        <f aca="false">IF(B252="","",MONTH(B252))</f>
        <v/>
      </c>
      <c r="H252" s="35" t="str">
        <f aca="false">IF(B252="","",YEAR(B252))</f>
        <v/>
      </c>
    </row>
    <row r="253" customFormat="false" ht="15" hidden="false" customHeight="false" outlineLevel="0" collapsed="false">
      <c r="B253" s="31"/>
      <c r="C253" s="32"/>
      <c r="D253" s="33" t="str">
        <f aca="false">IF(C253="","",IFERROR(INDEX(Listas!$C$5:$C$64,MATCH(C253,Listas!$B$5:$B$64,0)),"Ver Listas"))</f>
        <v/>
      </c>
      <c r="E253" s="32"/>
      <c r="F253" s="34"/>
      <c r="G253" s="35" t="str">
        <f aca="false">IF(B253="","",MONTH(B253))</f>
        <v/>
      </c>
      <c r="H253" s="35" t="str">
        <f aca="false">IF(B253="","",YEAR(B253))</f>
        <v/>
      </c>
    </row>
    <row r="254" customFormat="false" ht="15" hidden="false" customHeight="false" outlineLevel="0" collapsed="false">
      <c r="B254" s="31"/>
      <c r="C254" s="32"/>
      <c r="D254" s="33" t="str">
        <f aca="false">IF(C254="","",IFERROR(INDEX(Listas!$C$5:$C$64,MATCH(C254,Listas!$B$5:$B$64,0)),"Ver Listas"))</f>
        <v/>
      </c>
      <c r="E254" s="32"/>
      <c r="F254" s="34"/>
      <c r="G254" s="35" t="str">
        <f aca="false">IF(B254="","",MONTH(B254))</f>
        <v/>
      </c>
      <c r="H254" s="35" t="str">
        <f aca="false">IF(B254="","",YEAR(B254))</f>
        <v/>
      </c>
    </row>
    <row r="255" customFormat="false" ht="15" hidden="false" customHeight="false" outlineLevel="0" collapsed="false">
      <c r="B255" s="31"/>
      <c r="C255" s="32"/>
      <c r="D255" s="33" t="str">
        <f aca="false">IF(C255="","",IFERROR(INDEX(Listas!$C$5:$C$64,MATCH(C255,Listas!$B$5:$B$64,0)),"Ver Listas"))</f>
        <v/>
      </c>
      <c r="E255" s="32"/>
      <c r="F255" s="34"/>
      <c r="G255" s="35" t="str">
        <f aca="false">IF(B255="","",MONTH(B255))</f>
        <v/>
      </c>
      <c r="H255" s="35" t="str">
        <f aca="false">IF(B255="","",YEAR(B255))</f>
        <v/>
      </c>
    </row>
    <row r="256" customFormat="false" ht="15" hidden="false" customHeight="false" outlineLevel="0" collapsed="false">
      <c r="B256" s="31"/>
      <c r="C256" s="32"/>
      <c r="D256" s="33" t="str">
        <f aca="false">IF(C256="","",IFERROR(INDEX(Listas!$C$5:$C$64,MATCH(C256,Listas!$B$5:$B$64,0)),"Ver Listas"))</f>
        <v/>
      </c>
      <c r="E256" s="32"/>
      <c r="F256" s="34"/>
      <c r="G256" s="35" t="str">
        <f aca="false">IF(B256="","",MONTH(B256))</f>
        <v/>
      </c>
      <c r="H256" s="35" t="str">
        <f aca="false">IF(B256="","",YEAR(B256))</f>
        <v/>
      </c>
    </row>
    <row r="257" customFormat="false" ht="15" hidden="false" customHeight="false" outlineLevel="0" collapsed="false">
      <c r="B257" s="31"/>
      <c r="C257" s="32"/>
      <c r="D257" s="33" t="str">
        <f aca="false">IF(C257="","",IFERROR(INDEX(Listas!$C$5:$C$64,MATCH(C257,Listas!$B$5:$B$64,0)),"Ver Listas"))</f>
        <v/>
      </c>
      <c r="E257" s="32"/>
      <c r="F257" s="34"/>
      <c r="G257" s="35" t="str">
        <f aca="false">IF(B257="","",MONTH(B257))</f>
        <v/>
      </c>
      <c r="H257" s="35" t="str">
        <f aca="false">IF(B257="","",YEAR(B257))</f>
        <v/>
      </c>
    </row>
    <row r="258" customFormat="false" ht="15" hidden="false" customHeight="false" outlineLevel="0" collapsed="false">
      <c r="B258" s="31"/>
      <c r="C258" s="32"/>
      <c r="D258" s="33" t="str">
        <f aca="false">IF(C258="","",IFERROR(INDEX(Listas!$C$5:$C$64,MATCH(C258,Listas!$B$5:$B$64,0)),"Ver Listas"))</f>
        <v/>
      </c>
      <c r="E258" s="32"/>
      <c r="F258" s="34"/>
      <c r="G258" s="35" t="str">
        <f aca="false">IF(B258="","",MONTH(B258))</f>
        <v/>
      </c>
      <c r="H258" s="35" t="str">
        <f aca="false">IF(B258="","",YEAR(B258))</f>
        <v/>
      </c>
    </row>
    <row r="259" customFormat="false" ht="15" hidden="false" customHeight="false" outlineLevel="0" collapsed="false">
      <c r="B259" s="31"/>
      <c r="C259" s="32"/>
      <c r="D259" s="33" t="str">
        <f aca="false">IF(C259="","",IFERROR(INDEX(Listas!$C$5:$C$64,MATCH(C259,Listas!$B$5:$B$64,0)),"Ver Listas"))</f>
        <v/>
      </c>
      <c r="E259" s="32"/>
      <c r="F259" s="34"/>
      <c r="G259" s="35" t="str">
        <f aca="false">IF(B259="","",MONTH(B259))</f>
        <v/>
      </c>
      <c r="H259" s="35" t="str">
        <f aca="false">IF(B259="","",YEAR(B259))</f>
        <v/>
      </c>
    </row>
    <row r="260" customFormat="false" ht="15" hidden="false" customHeight="false" outlineLevel="0" collapsed="false">
      <c r="B260" s="31"/>
      <c r="C260" s="32"/>
      <c r="D260" s="33" t="str">
        <f aca="false">IF(C260="","",IFERROR(INDEX(Listas!$C$5:$C$64,MATCH(C260,Listas!$B$5:$B$64,0)),"Ver Listas"))</f>
        <v/>
      </c>
      <c r="E260" s="32"/>
      <c r="F260" s="34"/>
      <c r="G260" s="35" t="str">
        <f aca="false">IF(B260="","",MONTH(B260))</f>
        <v/>
      </c>
      <c r="H260" s="35" t="str">
        <f aca="false">IF(B260="","",YEAR(B260))</f>
        <v/>
      </c>
    </row>
    <row r="261" customFormat="false" ht="15" hidden="false" customHeight="false" outlineLevel="0" collapsed="false">
      <c r="B261" s="31"/>
      <c r="C261" s="32"/>
      <c r="D261" s="33" t="str">
        <f aca="false">IF(C261="","",IFERROR(INDEX(Listas!$C$5:$C$64,MATCH(C261,Listas!$B$5:$B$64,0)),"Ver Listas"))</f>
        <v/>
      </c>
      <c r="E261" s="32"/>
      <c r="F261" s="34"/>
      <c r="G261" s="35" t="str">
        <f aca="false">IF(B261="","",MONTH(B261))</f>
        <v/>
      </c>
      <c r="H261" s="35" t="str">
        <f aca="false">IF(B261="","",YEAR(B261))</f>
        <v/>
      </c>
    </row>
    <row r="262" customFormat="false" ht="15" hidden="false" customHeight="false" outlineLevel="0" collapsed="false">
      <c r="B262" s="31"/>
      <c r="C262" s="32"/>
      <c r="D262" s="33" t="str">
        <f aca="false">IF(C262="","",IFERROR(INDEX(Listas!$C$5:$C$64,MATCH(C262,Listas!$B$5:$B$64,0)),"Ver Listas"))</f>
        <v/>
      </c>
      <c r="E262" s="32"/>
      <c r="F262" s="34"/>
      <c r="G262" s="35" t="str">
        <f aca="false">IF(B262="","",MONTH(B262))</f>
        <v/>
      </c>
      <c r="H262" s="35" t="str">
        <f aca="false">IF(B262="","",YEAR(B262))</f>
        <v/>
      </c>
    </row>
    <row r="263" customFormat="false" ht="15" hidden="false" customHeight="false" outlineLevel="0" collapsed="false">
      <c r="B263" s="31"/>
      <c r="C263" s="32"/>
      <c r="D263" s="33" t="str">
        <f aca="false">IF(C263="","",IFERROR(INDEX(Listas!$C$5:$C$64,MATCH(C263,Listas!$B$5:$B$64,0)),"Ver Listas"))</f>
        <v/>
      </c>
      <c r="E263" s="32"/>
      <c r="F263" s="34"/>
      <c r="G263" s="35" t="str">
        <f aca="false">IF(B263="","",MONTH(B263))</f>
        <v/>
      </c>
      <c r="H263" s="35" t="str">
        <f aca="false">IF(B263="","",YEAR(B263))</f>
        <v/>
      </c>
    </row>
    <row r="264" customFormat="false" ht="15" hidden="false" customHeight="false" outlineLevel="0" collapsed="false">
      <c r="B264" s="31"/>
      <c r="C264" s="32"/>
      <c r="D264" s="33" t="str">
        <f aca="false">IF(C264="","",IFERROR(INDEX(Listas!$C$5:$C$64,MATCH(C264,Listas!$B$5:$B$64,0)),"Ver Listas"))</f>
        <v/>
      </c>
      <c r="E264" s="32"/>
      <c r="F264" s="34"/>
      <c r="G264" s="35" t="str">
        <f aca="false">IF(B264="","",MONTH(B264))</f>
        <v/>
      </c>
      <c r="H264" s="35" t="str">
        <f aca="false">IF(B264="","",YEAR(B264))</f>
        <v/>
      </c>
    </row>
    <row r="265" customFormat="false" ht="15" hidden="false" customHeight="false" outlineLevel="0" collapsed="false">
      <c r="B265" s="31"/>
      <c r="C265" s="32"/>
      <c r="D265" s="33" t="str">
        <f aca="false">IF(C265="","",IFERROR(INDEX(Listas!$C$5:$C$64,MATCH(C265,Listas!$B$5:$B$64,0)),"Ver Listas"))</f>
        <v/>
      </c>
      <c r="E265" s="32"/>
      <c r="F265" s="34"/>
      <c r="G265" s="35" t="str">
        <f aca="false">IF(B265="","",MONTH(B265))</f>
        <v/>
      </c>
      <c r="H265" s="35" t="str">
        <f aca="false">IF(B265="","",YEAR(B265))</f>
        <v/>
      </c>
    </row>
    <row r="266" customFormat="false" ht="15" hidden="false" customHeight="false" outlineLevel="0" collapsed="false">
      <c r="B266" s="31"/>
      <c r="C266" s="32"/>
      <c r="D266" s="33" t="str">
        <f aca="false">IF(C266="","",IFERROR(INDEX(Listas!$C$5:$C$64,MATCH(C266,Listas!$B$5:$B$64,0)),"Ver Listas"))</f>
        <v/>
      </c>
      <c r="E266" s="32"/>
      <c r="F266" s="34"/>
      <c r="G266" s="35" t="str">
        <f aca="false">IF(B266="","",MONTH(B266))</f>
        <v/>
      </c>
      <c r="H266" s="35" t="str">
        <f aca="false">IF(B266="","",YEAR(B266))</f>
        <v/>
      </c>
    </row>
    <row r="267" customFormat="false" ht="15" hidden="false" customHeight="false" outlineLevel="0" collapsed="false">
      <c r="B267" s="31"/>
      <c r="C267" s="32"/>
      <c r="D267" s="33" t="str">
        <f aca="false">IF(C267="","",IFERROR(INDEX(Listas!$C$5:$C$64,MATCH(C267,Listas!$B$5:$B$64,0)),"Ver Listas"))</f>
        <v/>
      </c>
      <c r="E267" s="32"/>
      <c r="F267" s="34"/>
      <c r="G267" s="35" t="str">
        <f aca="false">IF(B267="","",MONTH(B267))</f>
        <v/>
      </c>
      <c r="H267" s="35" t="str">
        <f aca="false">IF(B267="","",YEAR(B267))</f>
        <v/>
      </c>
    </row>
    <row r="268" customFormat="false" ht="15" hidden="false" customHeight="false" outlineLevel="0" collapsed="false">
      <c r="B268" s="31"/>
      <c r="C268" s="32"/>
      <c r="D268" s="33" t="str">
        <f aca="false">IF(C268="","",IFERROR(INDEX(Listas!$C$5:$C$64,MATCH(C268,Listas!$B$5:$B$64,0)),"Ver Listas"))</f>
        <v/>
      </c>
      <c r="E268" s="32"/>
      <c r="F268" s="34"/>
      <c r="G268" s="35" t="str">
        <f aca="false">IF(B268="","",MONTH(B268))</f>
        <v/>
      </c>
      <c r="H268" s="35" t="str">
        <f aca="false">IF(B268="","",YEAR(B268))</f>
        <v/>
      </c>
    </row>
    <row r="269" customFormat="false" ht="15" hidden="false" customHeight="false" outlineLevel="0" collapsed="false">
      <c r="B269" s="31"/>
      <c r="C269" s="32"/>
      <c r="D269" s="33" t="str">
        <f aca="false">IF(C269="","",IFERROR(INDEX(Listas!$C$5:$C$64,MATCH(C269,Listas!$B$5:$B$64,0)),"Ver Listas"))</f>
        <v/>
      </c>
      <c r="E269" s="32"/>
      <c r="F269" s="34"/>
      <c r="G269" s="35" t="str">
        <f aca="false">IF(B269="","",MONTH(B269))</f>
        <v/>
      </c>
      <c r="H269" s="35" t="str">
        <f aca="false">IF(B269="","",YEAR(B269))</f>
        <v/>
      </c>
    </row>
    <row r="270" customFormat="false" ht="15" hidden="false" customHeight="false" outlineLevel="0" collapsed="false">
      <c r="B270" s="31"/>
      <c r="C270" s="32"/>
      <c r="D270" s="33" t="str">
        <f aca="false">IF(C270="","",IFERROR(INDEX(Listas!$C$5:$C$64,MATCH(C270,Listas!$B$5:$B$64,0)),"Ver Listas"))</f>
        <v/>
      </c>
      <c r="E270" s="32"/>
      <c r="F270" s="34"/>
      <c r="G270" s="35" t="str">
        <f aca="false">IF(B270="","",MONTH(B270))</f>
        <v/>
      </c>
      <c r="H270" s="35" t="str">
        <f aca="false">IF(B270="","",YEAR(B270))</f>
        <v/>
      </c>
    </row>
    <row r="271" customFormat="false" ht="15" hidden="false" customHeight="false" outlineLevel="0" collapsed="false">
      <c r="B271" s="31"/>
      <c r="C271" s="32"/>
      <c r="D271" s="33" t="str">
        <f aca="false">IF(C271="","",IFERROR(INDEX(Listas!$C$5:$C$64,MATCH(C271,Listas!$B$5:$B$64,0)),"Ver Listas"))</f>
        <v/>
      </c>
      <c r="E271" s="32"/>
      <c r="F271" s="34"/>
      <c r="G271" s="35" t="str">
        <f aca="false">IF(B271="","",MONTH(B271))</f>
        <v/>
      </c>
      <c r="H271" s="35" t="str">
        <f aca="false">IF(B271="","",YEAR(B271))</f>
        <v/>
      </c>
    </row>
    <row r="272" customFormat="false" ht="15" hidden="false" customHeight="false" outlineLevel="0" collapsed="false">
      <c r="B272" s="31"/>
      <c r="C272" s="32"/>
      <c r="D272" s="33" t="str">
        <f aca="false">IF(C272="","",IFERROR(INDEX(Listas!$C$5:$C$64,MATCH(C272,Listas!$B$5:$B$64,0)),"Ver Listas"))</f>
        <v/>
      </c>
      <c r="E272" s="32"/>
      <c r="F272" s="34"/>
      <c r="G272" s="35" t="str">
        <f aca="false">IF(B272="","",MONTH(B272))</f>
        <v/>
      </c>
      <c r="H272" s="35" t="str">
        <f aca="false">IF(B272="","",YEAR(B272))</f>
        <v/>
      </c>
    </row>
    <row r="273" customFormat="false" ht="15" hidden="false" customHeight="false" outlineLevel="0" collapsed="false">
      <c r="B273" s="31"/>
      <c r="C273" s="32"/>
      <c r="D273" s="33" t="str">
        <f aca="false">IF(C273="","",IFERROR(INDEX(Listas!$C$5:$C$64,MATCH(C273,Listas!$B$5:$B$64,0)),"Ver Listas"))</f>
        <v/>
      </c>
      <c r="E273" s="32"/>
      <c r="F273" s="34"/>
      <c r="G273" s="35" t="str">
        <f aca="false">IF(B273="","",MONTH(B273))</f>
        <v/>
      </c>
      <c r="H273" s="35" t="str">
        <f aca="false">IF(B273="","",YEAR(B273))</f>
        <v/>
      </c>
    </row>
    <row r="274" customFormat="false" ht="15" hidden="false" customHeight="false" outlineLevel="0" collapsed="false">
      <c r="B274" s="31"/>
      <c r="C274" s="32"/>
      <c r="D274" s="33" t="str">
        <f aca="false">IF(C274="","",IFERROR(INDEX(Listas!$C$5:$C$64,MATCH(C274,Listas!$B$5:$B$64,0)),"Ver Listas"))</f>
        <v/>
      </c>
      <c r="E274" s="32"/>
      <c r="F274" s="34"/>
      <c r="G274" s="35" t="str">
        <f aca="false">IF(B274="","",MONTH(B274))</f>
        <v/>
      </c>
      <c r="H274" s="35" t="str">
        <f aca="false">IF(B274="","",YEAR(B274))</f>
        <v/>
      </c>
    </row>
    <row r="275" customFormat="false" ht="15" hidden="false" customHeight="false" outlineLevel="0" collapsed="false">
      <c r="B275" s="31"/>
      <c r="C275" s="32"/>
      <c r="D275" s="33" t="str">
        <f aca="false">IF(C275="","",IFERROR(INDEX(Listas!$C$5:$C$64,MATCH(C275,Listas!$B$5:$B$64,0)),"Ver Listas"))</f>
        <v/>
      </c>
      <c r="E275" s="32"/>
      <c r="F275" s="34"/>
      <c r="G275" s="35" t="str">
        <f aca="false">IF(B275="","",MONTH(B275))</f>
        <v/>
      </c>
      <c r="H275" s="35" t="str">
        <f aca="false">IF(B275="","",YEAR(B275))</f>
        <v/>
      </c>
    </row>
    <row r="276" customFormat="false" ht="15" hidden="false" customHeight="false" outlineLevel="0" collapsed="false">
      <c r="B276" s="31"/>
      <c r="C276" s="32"/>
      <c r="D276" s="33" t="str">
        <f aca="false">IF(C276="","",IFERROR(INDEX(Listas!$C$5:$C$64,MATCH(C276,Listas!$B$5:$B$64,0)),"Ver Listas"))</f>
        <v/>
      </c>
      <c r="E276" s="32"/>
      <c r="F276" s="34"/>
      <c r="G276" s="35" t="str">
        <f aca="false">IF(B276="","",MONTH(B276))</f>
        <v/>
      </c>
      <c r="H276" s="35" t="str">
        <f aca="false">IF(B276="","",YEAR(B276))</f>
        <v/>
      </c>
    </row>
    <row r="277" customFormat="false" ht="15" hidden="false" customHeight="false" outlineLevel="0" collapsed="false">
      <c r="B277" s="31"/>
      <c r="C277" s="32"/>
      <c r="D277" s="33" t="str">
        <f aca="false">IF(C277="","",IFERROR(INDEX(Listas!$C$5:$C$64,MATCH(C277,Listas!$B$5:$B$64,0)),"Ver Listas"))</f>
        <v/>
      </c>
      <c r="E277" s="32"/>
      <c r="F277" s="34"/>
      <c r="G277" s="35" t="str">
        <f aca="false">IF(B277="","",MONTH(B277))</f>
        <v/>
      </c>
      <c r="H277" s="35" t="str">
        <f aca="false">IF(B277="","",YEAR(B277))</f>
        <v/>
      </c>
    </row>
    <row r="278" customFormat="false" ht="15" hidden="false" customHeight="false" outlineLevel="0" collapsed="false">
      <c r="B278" s="31"/>
      <c r="C278" s="32"/>
      <c r="D278" s="33" t="str">
        <f aca="false">IF(C278="","",IFERROR(INDEX(Listas!$C$5:$C$64,MATCH(C278,Listas!$B$5:$B$64,0)),"Ver Listas"))</f>
        <v/>
      </c>
      <c r="E278" s="32"/>
      <c r="F278" s="34"/>
      <c r="G278" s="35" t="str">
        <f aca="false">IF(B278="","",MONTH(B278))</f>
        <v/>
      </c>
      <c r="H278" s="35" t="str">
        <f aca="false">IF(B278="","",YEAR(B278))</f>
        <v/>
      </c>
    </row>
    <row r="279" customFormat="false" ht="15" hidden="false" customHeight="false" outlineLevel="0" collapsed="false">
      <c r="B279" s="31"/>
      <c r="C279" s="32"/>
      <c r="D279" s="33" t="str">
        <f aca="false">IF(C279="","",IFERROR(INDEX(Listas!$C$5:$C$64,MATCH(C279,Listas!$B$5:$B$64,0)),"Ver Listas"))</f>
        <v/>
      </c>
      <c r="E279" s="32"/>
      <c r="F279" s="34"/>
      <c r="G279" s="35" t="str">
        <f aca="false">IF(B279="","",MONTH(B279))</f>
        <v/>
      </c>
      <c r="H279" s="35" t="str">
        <f aca="false">IF(B279="","",YEAR(B279))</f>
        <v/>
      </c>
    </row>
    <row r="280" customFormat="false" ht="15" hidden="false" customHeight="false" outlineLevel="0" collapsed="false">
      <c r="B280" s="31"/>
      <c r="C280" s="32"/>
      <c r="D280" s="33" t="str">
        <f aca="false">IF(C280="","",IFERROR(INDEX(Listas!$C$5:$C$64,MATCH(C280,Listas!$B$5:$B$64,0)),"Ver Listas"))</f>
        <v/>
      </c>
      <c r="E280" s="32"/>
      <c r="F280" s="34"/>
      <c r="G280" s="35" t="str">
        <f aca="false">IF(B280="","",MONTH(B280))</f>
        <v/>
      </c>
      <c r="H280" s="35" t="str">
        <f aca="false">IF(B280="","",YEAR(B280))</f>
        <v/>
      </c>
    </row>
    <row r="281" customFormat="false" ht="15" hidden="false" customHeight="false" outlineLevel="0" collapsed="false">
      <c r="B281" s="31"/>
      <c r="C281" s="32"/>
      <c r="D281" s="33" t="str">
        <f aca="false">IF(C281="","",IFERROR(INDEX(Listas!$C$5:$C$64,MATCH(C281,Listas!$B$5:$B$64,0)),"Ver Listas"))</f>
        <v/>
      </c>
      <c r="E281" s="32"/>
      <c r="F281" s="34"/>
      <c r="G281" s="35" t="str">
        <f aca="false">IF(B281="","",MONTH(B281))</f>
        <v/>
      </c>
      <c r="H281" s="35" t="str">
        <f aca="false">IF(B281="","",YEAR(B281))</f>
        <v/>
      </c>
    </row>
    <row r="282" customFormat="false" ht="15" hidden="false" customHeight="false" outlineLevel="0" collapsed="false">
      <c r="B282" s="31"/>
      <c r="C282" s="32"/>
      <c r="D282" s="33" t="str">
        <f aca="false">IF(C282="","",IFERROR(INDEX(Listas!$C$5:$C$64,MATCH(C282,Listas!$B$5:$B$64,0)),"Ver Listas"))</f>
        <v/>
      </c>
      <c r="E282" s="32"/>
      <c r="F282" s="34"/>
      <c r="G282" s="35" t="str">
        <f aca="false">IF(B282="","",MONTH(B282))</f>
        <v/>
      </c>
      <c r="H282" s="35" t="str">
        <f aca="false">IF(B282="","",YEAR(B282))</f>
        <v/>
      </c>
    </row>
    <row r="283" customFormat="false" ht="15" hidden="false" customHeight="false" outlineLevel="0" collapsed="false">
      <c r="B283" s="31"/>
      <c r="C283" s="32"/>
      <c r="D283" s="33" t="str">
        <f aca="false">IF(C283="","",IFERROR(INDEX(Listas!$C$5:$C$64,MATCH(C283,Listas!$B$5:$B$64,0)),"Ver Listas"))</f>
        <v/>
      </c>
      <c r="E283" s="32"/>
      <c r="F283" s="34"/>
      <c r="G283" s="35" t="str">
        <f aca="false">IF(B283="","",MONTH(B283))</f>
        <v/>
      </c>
      <c r="H283" s="35" t="str">
        <f aca="false">IF(B283="","",YEAR(B283))</f>
        <v/>
      </c>
    </row>
    <row r="284" customFormat="false" ht="15" hidden="false" customHeight="false" outlineLevel="0" collapsed="false">
      <c r="B284" s="31"/>
      <c r="C284" s="32"/>
      <c r="D284" s="33" t="str">
        <f aca="false">IF(C284="","",IFERROR(INDEX(Listas!$C$5:$C$64,MATCH(C284,Listas!$B$5:$B$64,0)),"Ver Listas"))</f>
        <v/>
      </c>
      <c r="E284" s="32"/>
      <c r="F284" s="34"/>
      <c r="G284" s="35" t="str">
        <f aca="false">IF(B284="","",MONTH(B284))</f>
        <v/>
      </c>
      <c r="H284" s="35" t="str">
        <f aca="false">IF(B284="","",YEAR(B284))</f>
        <v/>
      </c>
    </row>
    <row r="285" customFormat="false" ht="15" hidden="false" customHeight="false" outlineLevel="0" collapsed="false">
      <c r="B285" s="31"/>
      <c r="C285" s="32"/>
      <c r="D285" s="33" t="str">
        <f aca="false">IF(C285="","",IFERROR(INDEX(Listas!$C$5:$C$64,MATCH(C285,Listas!$B$5:$B$64,0)),"Ver Listas"))</f>
        <v/>
      </c>
      <c r="E285" s="32"/>
      <c r="F285" s="34"/>
      <c r="G285" s="35" t="str">
        <f aca="false">IF(B285="","",MONTH(B285))</f>
        <v/>
      </c>
      <c r="H285" s="35" t="str">
        <f aca="false">IF(B285="","",YEAR(B285))</f>
        <v/>
      </c>
    </row>
    <row r="286" customFormat="false" ht="15" hidden="false" customHeight="false" outlineLevel="0" collapsed="false">
      <c r="B286" s="31"/>
      <c r="C286" s="32"/>
      <c r="D286" s="33" t="str">
        <f aca="false">IF(C286="","",IFERROR(INDEX(Listas!$C$5:$C$64,MATCH(C286,Listas!$B$5:$B$64,0)),"Ver Listas"))</f>
        <v/>
      </c>
      <c r="E286" s="32"/>
      <c r="F286" s="34"/>
      <c r="G286" s="35" t="str">
        <f aca="false">IF(B286="","",MONTH(B286))</f>
        <v/>
      </c>
      <c r="H286" s="35" t="str">
        <f aca="false">IF(B286="","",YEAR(B286))</f>
        <v/>
      </c>
    </row>
    <row r="287" customFormat="false" ht="15" hidden="false" customHeight="false" outlineLevel="0" collapsed="false">
      <c r="B287" s="31"/>
      <c r="C287" s="32"/>
      <c r="D287" s="33" t="str">
        <f aca="false">IF(C287="","",IFERROR(INDEX(Listas!$C$5:$C$64,MATCH(C287,Listas!$B$5:$B$64,0)),"Ver Listas"))</f>
        <v/>
      </c>
      <c r="E287" s="32"/>
      <c r="F287" s="34"/>
      <c r="G287" s="35" t="str">
        <f aca="false">IF(B287="","",MONTH(B287))</f>
        <v/>
      </c>
      <c r="H287" s="35" t="str">
        <f aca="false">IF(B287="","",YEAR(B287))</f>
        <v/>
      </c>
    </row>
    <row r="288" customFormat="false" ht="15" hidden="false" customHeight="false" outlineLevel="0" collapsed="false">
      <c r="B288" s="31"/>
      <c r="C288" s="32"/>
      <c r="D288" s="33" t="str">
        <f aca="false">IF(C288="","",IFERROR(INDEX(Listas!$C$5:$C$64,MATCH(C288,Listas!$B$5:$B$64,0)),"Ver Listas"))</f>
        <v/>
      </c>
      <c r="E288" s="32"/>
      <c r="F288" s="34"/>
      <c r="G288" s="35" t="str">
        <f aca="false">IF(B288="","",MONTH(B288))</f>
        <v/>
      </c>
      <c r="H288" s="35" t="str">
        <f aca="false">IF(B288="","",YEAR(B288))</f>
        <v/>
      </c>
    </row>
    <row r="289" customFormat="false" ht="15" hidden="false" customHeight="false" outlineLevel="0" collapsed="false">
      <c r="B289" s="31"/>
      <c r="C289" s="32"/>
      <c r="D289" s="33" t="str">
        <f aca="false">IF(C289="","",IFERROR(INDEX(Listas!$C$5:$C$64,MATCH(C289,Listas!$B$5:$B$64,0)),"Ver Listas"))</f>
        <v/>
      </c>
      <c r="E289" s="32"/>
      <c r="F289" s="34"/>
      <c r="G289" s="35" t="str">
        <f aca="false">IF(B289="","",MONTH(B289))</f>
        <v/>
      </c>
      <c r="H289" s="35" t="str">
        <f aca="false">IF(B289="","",YEAR(B289))</f>
        <v/>
      </c>
    </row>
    <row r="290" customFormat="false" ht="15" hidden="false" customHeight="false" outlineLevel="0" collapsed="false">
      <c r="B290" s="31"/>
      <c r="C290" s="32"/>
      <c r="D290" s="33" t="str">
        <f aca="false">IF(C290="","",IFERROR(INDEX(Listas!$C$5:$C$64,MATCH(C290,Listas!$B$5:$B$64,0)),"Ver Listas"))</f>
        <v/>
      </c>
      <c r="E290" s="32"/>
      <c r="F290" s="34"/>
      <c r="G290" s="35" t="str">
        <f aca="false">IF(B290="","",MONTH(B290))</f>
        <v/>
      </c>
      <c r="H290" s="35" t="str">
        <f aca="false">IF(B290="","",YEAR(B290))</f>
        <v/>
      </c>
    </row>
    <row r="291" customFormat="false" ht="15" hidden="false" customHeight="false" outlineLevel="0" collapsed="false">
      <c r="B291" s="31"/>
      <c r="C291" s="32"/>
      <c r="D291" s="33" t="str">
        <f aca="false">IF(C291="","",IFERROR(INDEX(Listas!$C$5:$C$64,MATCH(C291,Listas!$B$5:$B$64,0)),"Ver Listas"))</f>
        <v/>
      </c>
      <c r="E291" s="32"/>
      <c r="F291" s="34"/>
      <c r="G291" s="35" t="str">
        <f aca="false">IF(B291="","",MONTH(B291))</f>
        <v/>
      </c>
      <c r="H291" s="35" t="str">
        <f aca="false">IF(B291="","",YEAR(B291))</f>
        <v/>
      </c>
    </row>
    <row r="292" customFormat="false" ht="15" hidden="false" customHeight="false" outlineLevel="0" collapsed="false">
      <c r="B292" s="31"/>
      <c r="C292" s="32"/>
      <c r="D292" s="33" t="str">
        <f aca="false">IF(C292="","",IFERROR(INDEX(Listas!$C$5:$C$64,MATCH(C292,Listas!$B$5:$B$64,0)),"Ver Listas"))</f>
        <v/>
      </c>
      <c r="E292" s="32"/>
      <c r="F292" s="34"/>
      <c r="G292" s="35" t="str">
        <f aca="false">IF(B292="","",MONTH(B292))</f>
        <v/>
      </c>
      <c r="H292" s="35" t="str">
        <f aca="false">IF(B292="","",YEAR(B292))</f>
        <v/>
      </c>
    </row>
    <row r="293" customFormat="false" ht="15" hidden="false" customHeight="false" outlineLevel="0" collapsed="false">
      <c r="B293" s="31"/>
      <c r="C293" s="32"/>
      <c r="D293" s="33" t="str">
        <f aca="false">IF(C293="","",IFERROR(INDEX(Listas!$C$5:$C$64,MATCH(C293,Listas!$B$5:$B$64,0)),"Ver Listas"))</f>
        <v/>
      </c>
      <c r="E293" s="32"/>
      <c r="F293" s="34"/>
      <c r="G293" s="35" t="str">
        <f aca="false">IF(B293="","",MONTH(B293))</f>
        <v/>
      </c>
      <c r="H293" s="35" t="str">
        <f aca="false">IF(B293="","",YEAR(B293))</f>
        <v/>
      </c>
    </row>
    <row r="294" customFormat="false" ht="15" hidden="false" customHeight="false" outlineLevel="0" collapsed="false">
      <c r="B294" s="31"/>
      <c r="C294" s="32"/>
      <c r="D294" s="33" t="str">
        <f aca="false">IF(C294="","",IFERROR(INDEX(Listas!$C$5:$C$64,MATCH(C294,Listas!$B$5:$B$64,0)),"Ver Listas"))</f>
        <v/>
      </c>
      <c r="E294" s="32"/>
      <c r="F294" s="34"/>
      <c r="G294" s="35" t="str">
        <f aca="false">IF(B294="","",MONTH(B294))</f>
        <v/>
      </c>
      <c r="H294" s="35" t="str">
        <f aca="false">IF(B294="","",YEAR(B294))</f>
        <v/>
      </c>
    </row>
    <row r="295" customFormat="false" ht="15" hidden="false" customHeight="false" outlineLevel="0" collapsed="false">
      <c r="B295" s="31"/>
      <c r="C295" s="32"/>
      <c r="D295" s="33" t="str">
        <f aca="false">IF(C295="","",IFERROR(INDEX(Listas!$C$5:$C$64,MATCH(C295,Listas!$B$5:$B$64,0)),"Ver Listas"))</f>
        <v/>
      </c>
      <c r="E295" s="32"/>
      <c r="F295" s="34"/>
      <c r="G295" s="35" t="str">
        <f aca="false">IF(B295="","",MONTH(B295))</f>
        <v/>
      </c>
      <c r="H295" s="35" t="str">
        <f aca="false">IF(B295="","",YEAR(B295))</f>
        <v/>
      </c>
    </row>
    <row r="296" customFormat="false" ht="15" hidden="false" customHeight="false" outlineLevel="0" collapsed="false">
      <c r="B296" s="31"/>
      <c r="C296" s="32"/>
      <c r="D296" s="33" t="str">
        <f aca="false">IF(C296="","",IFERROR(INDEX(Listas!$C$5:$C$64,MATCH(C296,Listas!$B$5:$B$64,0)),"Ver Listas"))</f>
        <v/>
      </c>
      <c r="E296" s="32"/>
      <c r="F296" s="34"/>
      <c r="G296" s="35" t="str">
        <f aca="false">IF(B296="","",MONTH(B296))</f>
        <v/>
      </c>
      <c r="H296" s="35" t="str">
        <f aca="false">IF(B296="","",YEAR(B296))</f>
        <v/>
      </c>
    </row>
    <row r="297" customFormat="false" ht="15" hidden="false" customHeight="false" outlineLevel="0" collapsed="false">
      <c r="B297" s="31"/>
      <c r="C297" s="32"/>
      <c r="D297" s="33" t="str">
        <f aca="false">IF(C297="","",IFERROR(INDEX(Listas!$C$5:$C$64,MATCH(C297,Listas!$B$5:$B$64,0)),"Ver Listas"))</f>
        <v/>
      </c>
      <c r="E297" s="32"/>
      <c r="F297" s="34"/>
      <c r="G297" s="35" t="str">
        <f aca="false">IF(B297="","",MONTH(B297))</f>
        <v/>
      </c>
      <c r="H297" s="35" t="str">
        <f aca="false">IF(B297="","",YEAR(B297))</f>
        <v/>
      </c>
    </row>
    <row r="298" customFormat="false" ht="15" hidden="false" customHeight="false" outlineLevel="0" collapsed="false">
      <c r="B298" s="31"/>
      <c r="C298" s="32"/>
      <c r="D298" s="33" t="str">
        <f aca="false">IF(C298="","",IFERROR(INDEX(Listas!$C$5:$C$64,MATCH(C298,Listas!$B$5:$B$64,0)),"Ver Listas"))</f>
        <v/>
      </c>
      <c r="E298" s="32"/>
      <c r="F298" s="34"/>
      <c r="G298" s="35" t="str">
        <f aca="false">IF(B298="","",MONTH(B298))</f>
        <v/>
      </c>
      <c r="H298" s="35" t="str">
        <f aca="false">IF(B298="","",YEAR(B298))</f>
        <v/>
      </c>
    </row>
    <row r="299" customFormat="false" ht="15" hidden="false" customHeight="false" outlineLevel="0" collapsed="false">
      <c r="B299" s="31"/>
      <c r="C299" s="32"/>
      <c r="D299" s="33" t="str">
        <f aca="false">IF(C299="","",IFERROR(INDEX(Listas!$C$5:$C$64,MATCH(C299,Listas!$B$5:$B$64,0)),"Ver Listas"))</f>
        <v/>
      </c>
      <c r="E299" s="32"/>
      <c r="F299" s="34"/>
      <c r="G299" s="35" t="str">
        <f aca="false">IF(B299="","",MONTH(B299))</f>
        <v/>
      </c>
      <c r="H299" s="35" t="str">
        <f aca="false">IF(B299="","",YEAR(B299))</f>
        <v/>
      </c>
    </row>
    <row r="300" customFormat="false" ht="15" hidden="false" customHeight="false" outlineLevel="0" collapsed="false">
      <c r="B300" s="31"/>
      <c r="C300" s="32"/>
      <c r="D300" s="33" t="str">
        <f aca="false">IF(C300="","",IFERROR(INDEX(Listas!$C$5:$C$64,MATCH(C300,Listas!$B$5:$B$64,0)),"Ver Listas"))</f>
        <v/>
      </c>
      <c r="E300" s="32"/>
      <c r="F300" s="34"/>
      <c r="G300" s="35" t="str">
        <f aca="false">IF(B300="","",MONTH(B300))</f>
        <v/>
      </c>
      <c r="H300" s="35" t="str">
        <f aca="false">IF(B300="","",YEAR(B300))</f>
        <v/>
      </c>
    </row>
    <row r="301" customFormat="false" ht="15" hidden="false" customHeight="false" outlineLevel="0" collapsed="false">
      <c r="B301" s="31"/>
      <c r="C301" s="32"/>
      <c r="D301" s="33" t="str">
        <f aca="false">IF(C301="","",IFERROR(INDEX(Listas!$C$5:$C$64,MATCH(C301,Listas!$B$5:$B$64,0)),"Ver Listas"))</f>
        <v/>
      </c>
      <c r="E301" s="32"/>
      <c r="F301" s="34"/>
      <c r="G301" s="35" t="str">
        <f aca="false">IF(B301="","",MONTH(B301))</f>
        <v/>
      </c>
      <c r="H301" s="35" t="str">
        <f aca="false">IF(B301="","",YEAR(B301))</f>
        <v/>
      </c>
    </row>
    <row r="302" customFormat="false" ht="15" hidden="false" customHeight="false" outlineLevel="0" collapsed="false">
      <c r="B302" s="31"/>
      <c r="C302" s="32"/>
      <c r="D302" s="33" t="str">
        <f aca="false">IF(C302="","",IFERROR(INDEX(Listas!$C$5:$C$64,MATCH(C302,Listas!$B$5:$B$64,0)),"Ver Listas"))</f>
        <v/>
      </c>
      <c r="E302" s="32"/>
      <c r="F302" s="34"/>
      <c r="G302" s="35" t="str">
        <f aca="false">IF(B302="","",MONTH(B302))</f>
        <v/>
      </c>
      <c r="H302" s="35" t="str">
        <f aca="false">IF(B302="","",YEAR(B302))</f>
        <v/>
      </c>
    </row>
    <row r="303" customFormat="false" ht="15" hidden="false" customHeight="false" outlineLevel="0" collapsed="false">
      <c r="B303" s="31"/>
      <c r="C303" s="32"/>
      <c r="D303" s="33" t="str">
        <f aca="false">IF(C303="","",IFERROR(INDEX(Listas!$C$5:$C$64,MATCH(C303,Listas!$B$5:$B$64,0)),"Ver Listas"))</f>
        <v/>
      </c>
      <c r="E303" s="32"/>
      <c r="F303" s="34"/>
      <c r="G303" s="35" t="str">
        <f aca="false">IF(B303="","",MONTH(B303))</f>
        <v/>
      </c>
      <c r="H303" s="35" t="str">
        <f aca="false">IF(B303="","",YEAR(B303))</f>
        <v/>
      </c>
    </row>
    <row r="304" customFormat="false" ht="15" hidden="false" customHeight="false" outlineLevel="0" collapsed="false">
      <c r="B304" s="31"/>
      <c r="C304" s="32"/>
      <c r="D304" s="33" t="str">
        <f aca="false">IF(C304="","",IFERROR(INDEX(Listas!$C$5:$C$64,MATCH(C304,Listas!$B$5:$B$64,0)),"Ver Listas"))</f>
        <v/>
      </c>
      <c r="E304" s="32"/>
      <c r="F304" s="34"/>
      <c r="G304" s="35" t="str">
        <f aca="false">IF(B304="","",MONTH(B304))</f>
        <v/>
      </c>
      <c r="H304" s="35" t="str">
        <f aca="false">IF(B304="","",YEAR(B304))</f>
        <v/>
      </c>
    </row>
    <row r="305" customFormat="false" ht="15" hidden="false" customHeight="false" outlineLevel="0" collapsed="false">
      <c r="B305" s="31"/>
      <c r="C305" s="32"/>
      <c r="D305" s="33" t="str">
        <f aca="false">IF(C305="","",IFERROR(INDEX(Listas!$C$5:$C$64,MATCH(C305,Listas!$B$5:$B$64,0)),"Ver Listas"))</f>
        <v/>
      </c>
      <c r="E305" s="32"/>
      <c r="F305" s="34"/>
      <c r="G305" s="35" t="str">
        <f aca="false">IF(B305="","",MONTH(B305))</f>
        <v/>
      </c>
      <c r="H305" s="35" t="str">
        <f aca="false">IF(B305="","",YEAR(B305))</f>
        <v/>
      </c>
    </row>
    <row r="306" customFormat="false" ht="15" hidden="false" customHeight="false" outlineLevel="0" collapsed="false">
      <c r="B306" s="31"/>
      <c r="C306" s="32"/>
      <c r="D306" s="33" t="str">
        <f aca="false">IF(C306="","",IFERROR(INDEX(Listas!$C$5:$C$64,MATCH(C306,Listas!$B$5:$B$64,0)),"Ver Listas"))</f>
        <v/>
      </c>
      <c r="E306" s="32"/>
      <c r="F306" s="34"/>
      <c r="G306" s="35" t="str">
        <f aca="false">IF(B306="","",MONTH(B306))</f>
        <v/>
      </c>
      <c r="H306" s="35" t="str">
        <f aca="false">IF(B306="","",YEAR(B306))</f>
        <v/>
      </c>
    </row>
    <row r="307" customFormat="false" ht="15" hidden="false" customHeight="false" outlineLevel="0" collapsed="false">
      <c r="B307" s="31"/>
      <c r="C307" s="32"/>
      <c r="D307" s="33" t="str">
        <f aca="false">IF(C307="","",IFERROR(INDEX(Listas!$C$5:$C$64,MATCH(C307,Listas!$B$5:$B$64,0)),"Ver Listas"))</f>
        <v/>
      </c>
      <c r="E307" s="32"/>
      <c r="F307" s="34"/>
      <c r="G307" s="35" t="str">
        <f aca="false">IF(B307="","",MONTH(B307))</f>
        <v/>
      </c>
      <c r="H307" s="35" t="str">
        <f aca="false">IF(B307="","",YEAR(B307))</f>
        <v/>
      </c>
    </row>
    <row r="308" customFormat="false" ht="15" hidden="false" customHeight="false" outlineLevel="0" collapsed="false">
      <c r="B308" s="31"/>
      <c r="C308" s="32"/>
      <c r="D308" s="33" t="str">
        <f aca="false">IF(C308="","",IFERROR(INDEX(Listas!$C$5:$C$64,MATCH(C308,Listas!$B$5:$B$64,0)),"Ver Listas"))</f>
        <v/>
      </c>
      <c r="E308" s="32"/>
      <c r="F308" s="34"/>
      <c r="G308" s="35" t="str">
        <f aca="false">IF(B308="","",MONTH(B308))</f>
        <v/>
      </c>
      <c r="H308" s="35" t="str">
        <f aca="false">IF(B308="","",YEAR(B308))</f>
        <v/>
      </c>
    </row>
    <row r="309" customFormat="false" ht="15" hidden="false" customHeight="false" outlineLevel="0" collapsed="false">
      <c r="B309" s="31"/>
      <c r="C309" s="32"/>
      <c r="D309" s="33" t="str">
        <f aca="false">IF(C309="","",IFERROR(INDEX(Listas!$C$5:$C$64,MATCH(C309,Listas!$B$5:$B$64,0)),"Ver Listas"))</f>
        <v/>
      </c>
      <c r="E309" s="32"/>
      <c r="F309" s="34"/>
      <c r="G309" s="35" t="str">
        <f aca="false">IF(B309="","",MONTH(B309))</f>
        <v/>
      </c>
      <c r="H309" s="35" t="str">
        <f aca="false">IF(B309="","",YEAR(B309))</f>
        <v/>
      </c>
    </row>
    <row r="310" customFormat="false" ht="15" hidden="false" customHeight="false" outlineLevel="0" collapsed="false">
      <c r="B310" s="31"/>
      <c r="C310" s="32"/>
      <c r="D310" s="33" t="str">
        <f aca="false">IF(C310="","",IFERROR(INDEX(Listas!$C$5:$C$64,MATCH(C310,Listas!$B$5:$B$64,0)),"Ver Listas"))</f>
        <v/>
      </c>
      <c r="E310" s="32"/>
      <c r="F310" s="34"/>
      <c r="G310" s="35" t="str">
        <f aca="false">IF(B310="","",MONTH(B310))</f>
        <v/>
      </c>
      <c r="H310" s="35" t="str">
        <f aca="false">IF(B310="","",YEAR(B310))</f>
        <v/>
      </c>
    </row>
    <row r="311" customFormat="false" ht="15" hidden="false" customHeight="false" outlineLevel="0" collapsed="false">
      <c r="B311" s="31"/>
      <c r="C311" s="32"/>
      <c r="D311" s="33" t="str">
        <f aca="false">IF(C311="","",IFERROR(INDEX(Listas!$C$5:$C$64,MATCH(C311,Listas!$B$5:$B$64,0)),"Ver Listas"))</f>
        <v/>
      </c>
      <c r="E311" s="32"/>
      <c r="F311" s="34"/>
      <c r="G311" s="35" t="str">
        <f aca="false">IF(B311="","",MONTH(B311))</f>
        <v/>
      </c>
      <c r="H311" s="35" t="str">
        <f aca="false">IF(B311="","",YEAR(B311))</f>
        <v/>
      </c>
    </row>
    <row r="312" customFormat="false" ht="15" hidden="false" customHeight="false" outlineLevel="0" collapsed="false">
      <c r="B312" s="31"/>
      <c r="C312" s="32"/>
      <c r="D312" s="33" t="str">
        <f aca="false">IF(C312="","",IFERROR(INDEX(Listas!$C$5:$C$64,MATCH(C312,Listas!$B$5:$B$64,0)),"Ver Listas"))</f>
        <v/>
      </c>
      <c r="E312" s="32"/>
      <c r="F312" s="34"/>
      <c r="G312" s="35" t="str">
        <f aca="false">IF(B312="","",MONTH(B312))</f>
        <v/>
      </c>
      <c r="H312" s="35" t="str">
        <f aca="false">IF(B312="","",YEAR(B312))</f>
        <v/>
      </c>
    </row>
    <row r="313" customFormat="false" ht="15" hidden="false" customHeight="false" outlineLevel="0" collapsed="false">
      <c r="B313" s="31"/>
      <c r="C313" s="32"/>
      <c r="D313" s="33" t="str">
        <f aca="false">IF(C313="","",IFERROR(INDEX(Listas!$C$5:$C$64,MATCH(C313,Listas!$B$5:$B$64,0)),"Ver Listas"))</f>
        <v/>
      </c>
      <c r="E313" s="32"/>
      <c r="F313" s="34"/>
      <c r="G313" s="35" t="str">
        <f aca="false">IF(B313="","",MONTH(B313))</f>
        <v/>
      </c>
      <c r="H313" s="35" t="str">
        <f aca="false">IF(B313="","",YEAR(B313))</f>
        <v/>
      </c>
    </row>
    <row r="314" customFormat="false" ht="15" hidden="false" customHeight="false" outlineLevel="0" collapsed="false">
      <c r="B314" s="31"/>
      <c r="C314" s="32"/>
      <c r="D314" s="33" t="str">
        <f aca="false">IF(C314="","",IFERROR(INDEX(Listas!$C$5:$C$64,MATCH(C314,Listas!$B$5:$B$64,0)),"Ver Listas"))</f>
        <v/>
      </c>
      <c r="E314" s="32"/>
      <c r="F314" s="34"/>
      <c r="G314" s="35" t="str">
        <f aca="false">IF(B314="","",MONTH(B314))</f>
        <v/>
      </c>
      <c r="H314" s="35" t="str">
        <f aca="false">IF(B314="","",YEAR(B314))</f>
        <v/>
      </c>
    </row>
    <row r="315" customFormat="false" ht="15" hidden="false" customHeight="false" outlineLevel="0" collapsed="false">
      <c r="B315" s="31"/>
      <c r="C315" s="32"/>
      <c r="D315" s="33" t="str">
        <f aca="false">IF(C315="","",IFERROR(INDEX(Listas!$C$5:$C$64,MATCH(C315,Listas!$B$5:$B$64,0)),"Ver Listas"))</f>
        <v/>
      </c>
      <c r="E315" s="32"/>
      <c r="F315" s="34"/>
      <c r="G315" s="35" t="str">
        <f aca="false">IF(B315="","",MONTH(B315))</f>
        <v/>
      </c>
      <c r="H315" s="35" t="str">
        <f aca="false">IF(B315="","",YEAR(B315))</f>
        <v/>
      </c>
    </row>
    <row r="316" customFormat="false" ht="15" hidden="false" customHeight="false" outlineLevel="0" collapsed="false">
      <c r="B316" s="31"/>
      <c r="C316" s="32"/>
      <c r="D316" s="33" t="str">
        <f aca="false">IF(C316="","",IFERROR(INDEX(Listas!$C$5:$C$64,MATCH(C316,Listas!$B$5:$B$64,0)),"Ver Listas"))</f>
        <v/>
      </c>
      <c r="E316" s="32"/>
      <c r="F316" s="34"/>
      <c r="G316" s="35" t="str">
        <f aca="false">IF(B316="","",MONTH(B316))</f>
        <v/>
      </c>
      <c r="H316" s="35" t="str">
        <f aca="false">IF(B316="","",YEAR(B316))</f>
        <v/>
      </c>
    </row>
    <row r="317" customFormat="false" ht="15" hidden="false" customHeight="false" outlineLevel="0" collapsed="false">
      <c r="B317" s="31"/>
      <c r="C317" s="32"/>
      <c r="D317" s="33" t="str">
        <f aca="false">IF(C317="","",IFERROR(INDEX(Listas!$C$5:$C$64,MATCH(C317,Listas!$B$5:$B$64,0)),"Ver Listas"))</f>
        <v/>
      </c>
      <c r="E317" s="32"/>
      <c r="F317" s="34"/>
      <c r="G317" s="35" t="str">
        <f aca="false">IF(B317="","",MONTH(B317))</f>
        <v/>
      </c>
      <c r="H317" s="35" t="str">
        <f aca="false">IF(B317="","",YEAR(B317))</f>
        <v/>
      </c>
    </row>
    <row r="318" customFormat="false" ht="15" hidden="false" customHeight="false" outlineLevel="0" collapsed="false">
      <c r="B318" s="31"/>
      <c r="C318" s="32"/>
      <c r="D318" s="33" t="str">
        <f aca="false">IF(C318="","",IFERROR(INDEX(Listas!$C$5:$C$64,MATCH(C318,Listas!$B$5:$B$64,0)),"Ver Listas"))</f>
        <v/>
      </c>
      <c r="E318" s="32"/>
      <c r="F318" s="34"/>
      <c r="G318" s="35" t="str">
        <f aca="false">IF(B318="","",MONTH(B318))</f>
        <v/>
      </c>
      <c r="H318" s="35" t="str">
        <f aca="false">IF(B318="","",YEAR(B318))</f>
        <v/>
      </c>
    </row>
    <row r="319" customFormat="false" ht="15" hidden="false" customHeight="false" outlineLevel="0" collapsed="false">
      <c r="B319" s="31"/>
      <c r="C319" s="32"/>
      <c r="D319" s="33" t="str">
        <f aca="false">IF(C319="","",IFERROR(INDEX(Listas!$C$5:$C$64,MATCH(C319,Listas!$B$5:$B$64,0)),"Ver Listas"))</f>
        <v/>
      </c>
      <c r="E319" s="32"/>
      <c r="F319" s="34"/>
      <c r="G319" s="35" t="str">
        <f aca="false">IF(B319="","",MONTH(B319))</f>
        <v/>
      </c>
      <c r="H319" s="35" t="str">
        <f aca="false">IF(B319="","",YEAR(B319))</f>
        <v/>
      </c>
    </row>
    <row r="320" customFormat="false" ht="15" hidden="false" customHeight="false" outlineLevel="0" collapsed="false">
      <c r="B320" s="31"/>
      <c r="C320" s="32"/>
      <c r="D320" s="33" t="str">
        <f aca="false">IF(C320="","",IFERROR(INDEX(Listas!$C$5:$C$64,MATCH(C320,Listas!$B$5:$B$64,0)),"Ver Listas"))</f>
        <v/>
      </c>
      <c r="E320" s="32"/>
      <c r="F320" s="34"/>
      <c r="G320" s="35" t="str">
        <f aca="false">IF(B320="","",MONTH(B320))</f>
        <v/>
      </c>
      <c r="H320" s="35" t="str">
        <f aca="false">IF(B320="","",YEAR(B320))</f>
        <v/>
      </c>
    </row>
    <row r="321" customFormat="false" ht="15" hidden="false" customHeight="false" outlineLevel="0" collapsed="false">
      <c r="B321" s="31"/>
      <c r="C321" s="32"/>
      <c r="D321" s="33" t="str">
        <f aca="false">IF(C321="","",IFERROR(INDEX(Listas!$C$5:$C$64,MATCH(C321,Listas!$B$5:$B$64,0)),"Ver Listas"))</f>
        <v/>
      </c>
      <c r="E321" s="32"/>
      <c r="F321" s="34"/>
      <c r="G321" s="35" t="str">
        <f aca="false">IF(B321="","",MONTH(B321))</f>
        <v/>
      </c>
      <c r="H321" s="35" t="str">
        <f aca="false">IF(B321="","",YEAR(B321))</f>
        <v/>
      </c>
    </row>
    <row r="322" customFormat="false" ht="15" hidden="false" customHeight="false" outlineLevel="0" collapsed="false">
      <c r="B322" s="31"/>
      <c r="C322" s="32"/>
      <c r="D322" s="33" t="str">
        <f aca="false">IF(C322="","",IFERROR(INDEX(Listas!$C$5:$C$64,MATCH(C322,Listas!$B$5:$B$64,0)),"Ver Listas"))</f>
        <v/>
      </c>
      <c r="E322" s="32"/>
      <c r="F322" s="34"/>
      <c r="G322" s="35" t="str">
        <f aca="false">IF(B322="","",MONTH(B322))</f>
        <v/>
      </c>
      <c r="H322" s="35" t="str">
        <f aca="false">IF(B322="","",YEAR(B322))</f>
        <v/>
      </c>
    </row>
    <row r="323" customFormat="false" ht="15" hidden="false" customHeight="false" outlineLevel="0" collapsed="false">
      <c r="B323" s="31"/>
      <c r="C323" s="32"/>
      <c r="D323" s="33" t="str">
        <f aca="false">IF(C323="","",IFERROR(INDEX(Listas!$C$5:$C$64,MATCH(C323,Listas!$B$5:$B$64,0)),"Ver Listas"))</f>
        <v/>
      </c>
      <c r="E323" s="32"/>
      <c r="F323" s="34"/>
      <c r="G323" s="35" t="str">
        <f aca="false">IF(B323="","",MONTH(B323))</f>
        <v/>
      </c>
      <c r="H323" s="35" t="str">
        <f aca="false">IF(B323="","",YEAR(B323))</f>
        <v/>
      </c>
    </row>
    <row r="324" customFormat="false" ht="15" hidden="false" customHeight="false" outlineLevel="0" collapsed="false">
      <c r="B324" s="31"/>
      <c r="C324" s="32"/>
      <c r="D324" s="33" t="str">
        <f aca="false">IF(C324="","",IFERROR(INDEX(Listas!$C$5:$C$64,MATCH(C324,Listas!$B$5:$B$64,0)),"Ver Listas"))</f>
        <v/>
      </c>
      <c r="E324" s="32"/>
      <c r="F324" s="34"/>
      <c r="G324" s="35" t="str">
        <f aca="false">IF(B324="","",MONTH(B324))</f>
        <v/>
      </c>
      <c r="H324" s="35" t="str">
        <f aca="false">IF(B324="","",YEAR(B324))</f>
        <v/>
      </c>
    </row>
    <row r="325" customFormat="false" ht="15" hidden="false" customHeight="false" outlineLevel="0" collapsed="false">
      <c r="B325" s="31"/>
      <c r="C325" s="32"/>
      <c r="D325" s="33" t="str">
        <f aca="false">IF(C325="","",IFERROR(INDEX(Listas!$C$5:$C$64,MATCH(C325,Listas!$B$5:$B$64,0)),"Ver Listas"))</f>
        <v/>
      </c>
      <c r="E325" s="32"/>
      <c r="F325" s="34"/>
      <c r="G325" s="35" t="str">
        <f aca="false">IF(B325="","",MONTH(B325))</f>
        <v/>
      </c>
      <c r="H325" s="35" t="str">
        <f aca="false">IF(B325="","",YEAR(B325))</f>
        <v/>
      </c>
    </row>
    <row r="326" customFormat="false" ht="15" hidden="false" customHeight="false" outlineLevel="0" collapsed="false">
      <c r="B326" s="31"/>
      <c r="C326" s="32"/>
      <c r="D326" s="33" t="str">
        <f aca="false">IF(C326="","",IFERROR(INDEX(Listas!$C$5:$C$64,MATCH(C326,Listas!$B$5:$B$64,0)),"Ver Listas"))</f>
        <v/>
      </c>
      <c r="E326" s="32"/>
      <c r="F326" s="34"/>
      <c r="G326" s="35" t="str">
        <f aca="false">IF(B326="","",MONTH(B326))</f>
        <v/>
      </c>
      <c r="H326" s="35" t="str">
        <f aca="false">IF(B326="","",YEAR(B326))</f>
        <v/>
      </c>
    </row>
    <row r="327" customFormat="false" ht="15" hidden="false" customHeight="false" outlineLevel="0" collapsed="false">
      <c r="B327" s="31"/>
      <c r="C327" s="32"/>
      <c r="D327" s="33" t="str">
        <f aca="false">IF(C327="","",IFERROR(INDEX(Listas!$C$5:$C$64,MATCH(C327,Listas!$B$5:$B$64,0)),"Ver Listas"))</f>
        <v/>
      </c>
      <c r="E327" s="32"/>
      <c r="F327" s="34"/>
      <c r="G327" s="35" t="str">
        <f aca="false">IF(B327="","",MONTH(B327))</f>
        <v/>
      </c>
      <c r="H327" s="35" t="str">
        <f aca="false">IF(B327="","",YEAR(B327))</f>
        <v/>
      </c>
    </row>
    <row r="328" customFormat="false" ht="15" hidden="false" customHeight="false" outlineLevel="0" collapsed="false">
      <c r="B328" s="31"/>
      <c r="C328" s="32"/>
      <c r="D328" s="33" t="str">
        <f aca="false">IF(C328="","",IFERROR(INDEX(Listas!$C$5:$C$64,MATCH(C328,Listas!$B$5:$B$64,0)),"Ver Listas"))</f>
        <v/>
      </c>
      <c r="E328" s="32"/>
      <c r="F328" s="34"/>
      <c r="G328" s="35" t="str">
        <f aca="false">IF(B328="","",MONTH(B328))</f>
        <v/>
      </c>
      <c r="H328" s="35" t="str">
        <f aca="false">IF(B328="","",YEAR(B328))</f>
        <v/>
      </c>
    </row>
    <row r="329" customFormat="false" ht="15" hidden="false" customHeight="false" outlineLevel="0" collapsed="false">
      <c r="B329" s="31"/>
      <c r="C329" s="32"/>
      <c r="D329" s="33" t="str">
        <f aca="false">IF(C329="","",IFERROR(INDEX(Listas!$C$5:$C$64,MATCH(C329,Listas!$B$5:$B$64,0)),"Ver Listas"))</f>
        <v/>
      </c>
      <c r="E329" s="32"/>
      <c r="F329" s="34"/>
      <c r="G329" s="35" t="str">
        <f aca="false">IF(B329="","",MONTH(B329))</f>
        <v/>
      </c>
      <c r="H329" s="35" t="str">
        <f aca="false">IF(B329="","",YEAR(B329))</f>
        <v/>
      </c>
    </row>
    <row r="330" customFormat="false" ht="15" hidden="false" customHeight="false" outlineLevel="0" collapsed="false">
      <c r="B330" s="31"/>
      <c r="C330" s="32"/>
      <c r="D330" s="33" t="str">
        <f aca="false">IF(C330="","",IFERROR(INDEX(Listas!$C$5:$C$64,MATCH(C330,Listas!$B$5:$B$64,0)),"Ver Listas"))</f>
        <v/>
      </c>
      <c r="E330" s="32"/>
      <c r="F330" s="34"/>
      <c r="G330" s="35" t="str">
        <f aca="false">IF(B330="","",MONTH(B330))</f>
        <v/>
      </c>
      <c r="H330" s="35" t="str">
        <f aca="false">IF(B330="","",YEAR(B330))</f>
        <v/>
      </c>
    </row>
    <row r="331" customFormat="false" ht="15" hidden="false" customHeight="false" outlineLevel="0" collapsed="false">
      <c r="B331" s="31"/>
      <c r="C331" s="32"/>
      <c r="D331" s="33" t="str">
        <f aca="false">IF(C331="","",IFERROR(INDEX(Listas!$C$5:$C$64,MATCH(C331,Listas!$B$5:$B$64,0)),"Ver Listas"))</f>
        <v/>
      </c>
      <c r="E331" s="32"/>
      <c r="F331" s="34"/>
      <c r="G331" s="35" t="str">
        <f aca="false">IF(B331="","",MONTH(B331))</f>
        <v/>
      </c>
      <c r="H331" s="35" t="str">
        <f aca="false">IF(B331="","",YEAR(B331))</f>
        <v/>
      </c>
    </row>
    <row r="332" customFormat="false" ht="15" hidden="false" customHeight="false" outlineLevel="0" collapsed="false">
      <c r="B332" s="31"/>
      <c r="C332" s="32"/>
      <c r="D332" s="33" t="str">
        <f aca="false">IF(C332="","",IFERROR(INDEX(Listas!$C$5:$C$64,MATCH(C332,Listas!$B$5:$B$64,0)),"Ver Listas"))</f>
        <v/>
      </c>
      <c r="E332" s="32"/>
      <c r="F332" s="34"/>
      <c r="G332" s="35" t="str">
        <f aca="false">IF(B332="","",MONTH(B332))</f>
        <v/>
      </c>
      <c r="H332" s="35" t="str">
        <f aca="false">IF(B332="","",YEAR(B332))</f>
        <v/>
      </c>
    </row>
    <row r="333" customFormat="false" ht="15" hidden="false" customHeight="false" outlineLevel="0" collapsed="false">
      <c r="B333" s="31"/>
      <c r="C333" s="32"/>
      <c r="D333" s="33" t="str">
        <f aca="false">IF(C333="","",IFERROR(INDEX(Listas!$C$5:$C$64,MATCH(C333,Listas!$B$5:$B$64,0)),"Ver Listas"))</f>
        <v/>
      </c>
      <c r="E333" s="32"/>
      <c r="F333" s="34"/>
      <c r="G333" s="35" t="str">
        <f aca="false">IF(B333="","",MONTH(B333))</f>
        <v/>
      </c>
      <c r="H333" s="35" t="str">
        <f aca="false">IF(B333="","",YEAR(B333))</f>
        <v/>
      </c>
    </row>
    <row r="334" customFormat="false" ht="15" hidden="false" customHeight="false" outlineLevel="0" collapsed="false">
      <c r="B334" s="31"/>
      <c r="C334" s="32"/>
      <c r="D334" s="33" t="str">
        <f aca="false">IF(C334="","",IFERROR(INDEX(Listas!$C$5:$C$64,MATCH(C334,Listas!$B$5:$B$64,0)),"Ver Listas"))</f>
        <v/>
      </c>
      <c r="E334" s="32"/>
      <c r="F334" s="34"/>
      <c r="G334" s="35" t="str">
        <f aca="false">IF(B334="","",MONTH(B334))</f>
        <v/>
      </c>
      <c r="H334" s="35" t="str">
        <f aca="false">IF(B334="","",YEAR(B334))</f>
        <v/>
      </c>
    </row>
    <row r="335" customFormat="false" ht="15" hidden="false" customHeight="false" outlineLevel="0" collapsed="false">
      <c r="B335" s="31"/>
      <c r="C335" s="32"/>
      <c r="D335" s="33" t="str">
        <f aca="false">IF(C335="","",IFERROR(INDEX(Listas!$C$5:$C$64,MATCH(C335,Listas!$B$5:$B$64,0)),"Ver Listas"))</f>
        <v/>
      </c>
      <c r="E335" s="32"/>
      <c r="F335" s="34"/>
      <c r="G335" s="35" t="str">
        <f aca="false">IF(B335="","",MONTH(B335))</f>
        <v/>
      </c>
      <c r="H335" s="35" t="str">
        <f aca="false">IF(B335="","",YEAR(B335))</f>
        <v/>
      </c>
    </row>
    <row r="336" customFormat="false" ht="15" hidden="false" customHeight="false" outlineLevel="0" collapsed="false">
      <c r="B336" s="31"/>
      <c r="C336" s="32"/>
      <c r="D336" s="33" t="str">
        <f aca="false">IF(C336="","",IFERROR(INDEX(Listas!$C$5:$C$64,MATCH(C336,Listas!$B$5:$B$64,0)),"Ver Listas"))</f>
        <v/>
      </c>
      <c r="E336" s="32"/>
      <c r="F336" s="34"/>
      <c r="G336" s="35" t="str">
        <f aca="false">IF(B336="","",MONTH(B336))</f>
        <v/>
      </c>
      <c r="H336" s="35" t="str">
        <f aca="false">IF(B336="","",YEAR(B336))</f>
        <v/>
      </c>
    </row>
    <row r="337" customFormat="false" ht="15" hidden="false" customHeight="false" outlineLevel="0" collapsed="false">
      <c r="B337" s="31"/>
      <c r="C337" s="32"/>
      <c r="D337" s="33" t="str">
        <f aca="false">IF(C337="","",IFERROR(INDEX(Listas!$C$5:$C$64,MATCH(C337,Listas!$B$5:$B$64,0)),"Ver Listas"))</f>
        <v/>
      </c>
      <c r="E337" s="32"/>
      <c r="F337" s="34"/>
      <c r="G337" s="35" t="str">
        <f aca="false">IF(B337="","",MONTH(B337))</f>
        <v/>
      </c>
      <c r="H337" s="35" t="str">
        <f aca="false">IF(B337="","",YEAR(B337))</f>
        <v/>
      </c>
    </row>
    <row r="338" customFormat="false" ht="15" hidden="false" customHeight="false" outlineLevel="0" collapsed="false">
      <c r="B338" s="31"/>
      <c r="C338" s="32"/>
      <c r="D338" s="33" t="str">
        <f aca="false">IF(C338="","",IFERROR(INDEX(Listas!$C$5:$C$64,MATCH(C338,Listas!$B$5:$B$64,0)),"Ver Listas"))</f>
        <v/>
      </c>
      <c r="E338" s="32"/>
      <c r="F338" s="34"/>
      <c r="G338" s="35" t="str">
        <f aca="false">IF(B338="","",MONTH(B338))</f>
        <v/>
      </c>
      <c r="H338" s="35" t="str">
        <f aca="false">IF(B338="","",YEAR(B338))</f>
        <v/>
      </c>
    </row>
    <row r="339" customFormat="false" ht="15" hidden="false" customHeight="false" outlineLevel="0" collapsed="false">
      <c r="B339" s="31"/>
      <c r="C339" s="32"/>
      <c r="D339" s="33" t="str">
        <f aca="false">IF(C339="","",IFERROR(INDEX(Listas!$C$5:$C$64,MATCH(C339,Listas!$B$5:$B$64,0)),"Ver Listas"))</f>
        <v/>
      </c>
      <c r="E339" s="32"/>
      <c r="F339" s="34"/>
      <c r="G339" s="35" t="str">
        <f aca="false">IF(B339="","",MONTH(B339))</f>
        <v/>
      </c>
      <c r="H339" s="35" t="str">
        <f aca="false">IF(B339="","",YEAR(B339))</f>
        <v/>
      </c>
    </row>
    <row r="340" customFormat="false" ht="15" hidden="false" customHeight="false" outlineLevel="0" collapsed="false">
      <c r="B340" s="31"/>
      <c r="C340" s="32"/>
      <c r="D340" s="33" t="str">
        <f aca="false">IF(C340="","",IFERROR(INDEX(Listas!$C$5:$C$64,MATCH(C340,Listas!$B$5:$B$64,0)),"Ver Listas"))</f>
        <v/>
      </c>
      <c r="E340" s="32"/>
      <c r="F340" s="34"/>
      <c r="G340" s="35" t="str">
        <f aca="false">IF(B340="","",MONTH(B340))</f>
        <v/>
      </c>
      <c r="H340" s="35" t="str">
        <f aca="false">IF(B340="","",YEAR(B340))</f>
        <v/>
      </c>
    </row>
    <row r="341" customFormat="false" ht="15" hidden="false" customHeight="false" outlineLevel="0" collapsed="false">
      <c r="B341" s="31"/>
      <c r="C341" s="32"/>
      <c r="D341" s="33" t="str">
        <f aca="false">IF(C341="","",IFERROR(INDEX(Listas!$C$5:$C$64,MATCH(C341,Listas!$B$5:$B$64,0)),"Ver Listas"))</f>
        <v/>
      </c>
      <c r="E341" s="32"/>
      <c r="F341" s="34"/>
      <c r="G341" s="35" t="str">
        <f aca="false">IF(B341="","",MONTH(B341))</f>
        <v/>
      </c>
      <c r="H341" s="35" t="str">
        <f aca="false">IF(B341="","",YEAR(B341))</f>
        <v/>
      </c>
    </row>
    <row r="342" customFormat="false" ht="15" hidden="false" customHeight="false" outlineLevel="0" collapsed="false">
      <c r="B342" s="31"/>
      <c r="C342" s="32"/>
      <c r="D342" s="33" t="str">
        <f aca="false">IF(C342="","",IFERROR(INDEX(Listas!$C$5:$C$64,MATCH(C342,Listas!$B$5:$B$64,0)),"Ver Listas"))</f>
        <v/>
      </c>
      <c r="E342" s="32"/>
      <c r="F342" s="34"/>
      <c r="G342" s="35" t="str">
        <f aca="false">IF(B342="","",MONTH(B342))</f>
        <v/>
      </c>
      <c r="H342" s="35" t="str">
        <f aca="false">IF(B342="","",YEAR(B342))</f>
        <v/>
      </c>
    </row>
    <row r="343" customFormat="false" ht="15" hidden="false" customHeight="false" outlineLevel="0" collapsed="false">
      <c r="B343" s="31"/>
      <c r="C343" s="32"/>
      <c r="D343" s="33" t="str">
        <f aca="false">IF(C343="","",IFERROR(INDEX(Listas!$C$5:$C$64,MATCH(C343,Listas!$B$5:$B$64,0)),"Ver Listas"))</f>
        <v/>
      </c>
      <c r="E343" s="32"/>
      <c r="F343" s="34"/>
      <c r="G343" s="35" t="str">
        <f aca="false">IF(B343="","",MONTH(B343))</f>
        <v/>
      </c>
      <c r="H343" s="35" t="str">
        <f aca="false">IF(B343="","",YEAR(B343))</f>
        <v/>
      </c>
    </row>
    <row r="344" customFormat="false" ht="15" hidden="false" customHeight="false" outlineLevel="0" collapsed="false">
      <c r="B344" s="31"/>
      <c r="C344" s="32"/>
      <c r="D344" s="33" t="str">
        <f aca="false">IF(C344="","",IFERROR(INDEX(Listas!$C$5:$C$64,MATCH(C344,Listas!$B$5:$B$64,0)),"Ver Listas"))</f>
        <v/>
      </c>
      <c r="E344" s="32"/>
      <c r="F344" s="34"/>
      <c r="G344" s="35" t="str">
        <f aca="false">IF(B344="","",MONTH(B344))</f>
        <v/>
      </c>
      <c r="H344" s="35" t="str">
        <f aca="false">IF(B344="","",YEAR(B344))</f>
        <v/>
      </c>
    </row>
    <row r="345" customFormat="false" ht="15" hidden="false" customHeight="false" outlineLevel="0" collapsed="false">
      <c r="B345" s="31"/>
      <c r="C345" s="32"/>
      <c r="D345" s="33" t="str">
        <f aca="false">IF(C345="","",IFERROR(INDEX(Listas!$C$5:$C$64,MATCH(C345,Listas!$B$5:$B$64,0)),"Ver Listas"))</f>
        <v/>
      </c>
      <c r="E345" s="32"/>
      <c r="F345" s="34"/>
      <c r="G345" s="35" t="str">
        <f aca="false">IF(B345="","",MONTH(B345))</f>
        <v/>
      </c>
      <c r="H345" s="35" t="str">
        <f aca="false">IF(B345="","",YEAR(B345))</f>
        <v/>
      </c>
    </row>
    <row r="346" customFormat="false" ht="15" hidden="false" customHeight="false" outlineLevel="0" collapsed="false">
      <c r="B346" s="31"/>
      <c r="C346" s="32"/>
      <c r="D346" s="33" t="str">
        <f aca="false">IF(C346="","",IFERROR(INDEX(Listas!$C$5:$C$64,MATCH(C346,Listas!$B$5:$B$64,0)),"Ver Listas"))</f>
        <v/>
      </c>
      <c r="E346" s="32"/>
      <c r="F346" s="34"/>
      <c r="G346" s="35" t="str">
        <f aca="false">IF(B346="","",MONTH(B346))</f>
        <v/>
      </c>
      <c r="H346" s="35" t="str">
        <f aca="false">IF(B346="","",YEAR(B346))</f>
        <v/>
      </c>
    </row>
    <row r="347" customFormat="false" ht="15" hidden="false" customHeight="false" outlineLevel="0" collapsed="false">
      <c r="B347" s="31"/>
      <c r="C347" s="32"/>
      <c r="D347" s="33" t="str">
        <f aca="false">IF(C347="","",IFERROR(INDEX(Listas!$C$5:$C$64,MATCH(C347,Listas!$B$5:$B$64,0)),"Ver Listas"))</f>
        <v/>
      </c>
      <c r="E347" s="32"/>
      <c r="F347" s="34"/>
      <c r="G347" s="35" t="str">
        <f aca="false">IF(B347="","",MONTH(B347))</f>
        <v/>
      </c>
      <c r="H347" s="35" t="str">
        <f aca="false">IF(B347="","",YEAR(B347))</f>
        <v/>
      </c>
    </row>
    <row r="348" customFormat="false" ht="15" hidden="false" customHeight="false" outlineLevel="0" collapsed="false">
      <c r="B348" s="31"/>
      <c r="C348" s="32"/>
      <c r="D348" s="33" t="str">
        <f aca="false">IF(C348="","",IFERROR(INDEX(Listas!$C$5:$C$64,MATCH(C348,Listas!$B$5:$B$64,0)),"Ver Listas"))</f>
        <v/>
      </c>
      <c r="E348" s="32"/>
      <c r="F348" s="34"/>
      <c r="G348" s="35" t="str">
        <f aca="false">IF(B348="","",MONTH(B348))</f>
        <v/>
      </c>
      <c r="H348" s="35" t="str">
        <f aca="false">IF(B348="","",YEAR(B348))</f>
        <v/>
      </c>
    </row>
    <row r="349" customFormat="false" ht="15" hidden="false" customHeight="false" outlineLevel="0" collapsed="false">
      <c r="B349" s="31"/>
      <c r="C349" s="32"/>
      <c r="D349" s="33" t="str">
        <f aca="false">IF(C349="","",IFERROR(INDEX(Listas!$C$5:$C$64,MATCH(C349,Listas!$B$5:$B$64,0)),"Ver Listas"))</f>
        <v/>
      </c>
      <c r="E349" s="32"/>
      <c r="F349" s="34"/>
      <c r="G349" s="35" t="str">
        <f aca="false">IF(B349="","",MONTH(B349))</f>
        <v/>
      </c>
      <c r="H349" s="35" t="str">
        <f aca="false">IF(B349="","",YEAR(B349))</f>
        <v/>
      </c>
    </row>
    <row r="350" customFormat="false" ht="15" hidden="false" customHeight="false" outlineLevel="0" collapsed="false">
      <c r="B350" s="31"/>
      <c r="C350" s="32"/>
      <c r="D350" s="33" t="str">
        <f aca="false">IF(C350="","",IFERROR(INDEX(Listas!$C$5:$C$64,MATCH(C350,Listas!$B$5:$B$64,0)),"Ver Listas"))</f>
        <v/>
      </c>
      <c r="E350" s="32"/>
      <c r="F350" s="34"/>
      <c r="G350" s="35" t="str">
        <f aca="false">IF(B350="","",MONTH(B350))</f>
        <v/>
      </c>
      <c r="H350" s="35" t="str">
        <f aca="false">IF(B350="","",YEAR(B350))</f>
        <v/>
      </c>
    </row>
    <row r="351" customFormat="false" ht="15" hidden="false" customHeight="false" outlineLevel="0" collapsed="false">
      <c r="B351" s="31"/>
      <c r="C351" s="32"/>
      <c r="D351" s="33" t="str">
        <f aca="false">IF(C351="","",IFERROR(INDEX(Listas!$C$5:$C$64,MATCH(C351,Listas!$B$5:$B$64,0)),"Ver Listas"))</f>
        <v/>
      </c>
      <c r="E351" s="32"/>
      <c r="F351" s="34"/>
      <c r="G351" s="35" t="str">
        <f aca="false">IF(B351="","",MONTH(B351))</f>
        <v/>
      </c>
      <c r="H351" s="35" t="str">
        <f aca="false">IF(B351="","",YEAR(B351))</f>
        <v/>
      </c>
    </row>
    <row r="352" customFormat="false" ht="15" hidden="false" customHeight="false" outlineLevel="0" collapsed="false">
      <c r="B352" s="31"/>
      <c r="C352" s="32"/>
      <c r="D352" s="33" t="str">
        <f aca="false">IF(C352="","",IFERROR(INDEX(Listas!$C$5:$C$64,MATCH(C352,Listas!$B$5:$B$64,0)),"Ver Listas"))</f>
        <v/>
      </c>
      <c r="E352" s="32"/>
      <c r="F352" s="34"/>
      <c r="G352" s="35" t="str">
        <f aca="false">IF(B352="","",MONTH(B352))</f>
        <v/>
      </c>
      <c r="H352" s="35" t="str">
        <f aca="false">IF(B352="","",YEAR(B352))</f>
        <v/>
      </c>
    </row>
    <row r="353" customFormat="false" ht="15" hidden="false" customHeight="false" outlineLevel="0" collapsed="false">
      <c r="B353" s="31"/>
      <c r="C353" s="32"/>
      <c r="D353" s="33" t="str">
        <f aca="false">IF(C353="","",IFERROR(INDEX(Listas!$C$5:$C$64,MATCH(C353,Listas!$B$5:$B$64,0)),"Ver Listas"))</f>
        <v/>
      </c>
      <c r="E353" s="32"/>
      <c r="F353" s="34"/>
      <c r="G353" s="35" t="str">
        <f aca="false">IF(B353="","",MONTH(B353))</f>
        <v/>
      </c>
      <c r="H353" s="35" t="str">
        <f aca="false">IF(B353="","",YEAR(B353))</f>
        <v/>
      </c>
    </row>
    <row r="354" customFormat="false" ht="15" hidden="false" customHeight="false" outlineLevel="0" collapsed="false">
      <c r="B354" s="31"/>
      <c r="C354" s="32"/>
      <c r="D354" s="33" t="str">
        <f aca="false">IF(C354="","",IFERROR(INDEX(Listas!$C$5:$C$64,MATCH(C354,Listas!$B$5:$B$64,0)),"Ver Listas"))</f>
        <v/>
      </c>
      <c r="E354" s="32"/>
      <c r="F354" s="34"/>
      <c r="G354" s="35" t="str">
        <f aca="false">IF(B354="","",MONTH(B354))</f>
        <v/>
      </c>
      <c r="H354" s="35" t="str">
        <f aca="false">IF(B354="","",YEAR(B354))</f>
        <v/>
      </c>
    </row>
    <row r="355" customFormat="false" ht="15" hidden="false" customHeight="false" outlineLevel="0" collapsed="false">
      <c r="B355" s="31"/>
      <c r="C355" s="32"/>
      <c r="D355" s="33" t="str">
        <f aca="false">IF(C355="","",IFERROR(INDEX(Listas!$C$5:$C$64,MATCH(C355,Listas!$B$5:$B$64,0)),"Ver Listas"))</f>
        <v/>
      </c>
      <c r="E355" s="32"/>
      <c r="F355" s="34"/>
      <c r="G355" s="35" t="str">
        <f aca="false">IF(B355="","",MONTH(B355))</f>
        <v/>
      </c>
      <c r="H355" s="35" t="str">
        <f aca="false">IF(B355="","",YEAR(B355))</f>
        <v/>
      </c>
    </row>
    <row r="356" customFormat="false" ht="15" hidden="false" customHeight="false" outlineLevel="0" collapsed="false">
      <c r="B356" s="31"/>
      <c r="C356" s="32"/>
      <c r="D356" s="33" t="str">
        <f aca="false">IF(C356="","",IFERROR(INDEX(Listas!$C$5:$C$64,MATCH(C356,Listas!$B$5:$B$64,0)),"Ver Listas"))</f>
        <v/>
      </c>
      <c r="E356" s="32"/>
      <c r="F356" s="34"/>
      <c r="G356" s="35" t="str">
        <f aca="false">IF(B356="","",MONTH(B356))</f>
        <v/>
      </c>
      <c r="H356" s="35" t="str">
        <f aca="false">IF(B356="","",YEAR(B356))</f>
        <v/>
      </c>
    </row>
    <row r="357" customFormat="false" ht="15" hidden="false" customHeight="false" outlineLevel="0" collapsed="false">
      <c r="B357" s="31"/>
      <c r="C357" s="32"/>
      <c r="D357" s="33" t="str">
        <f aca="false">IF(C357="","",IFERROR(INDEX(Listas!$C$5:$C$64,MATCH(C357,Listas!$B$5:$B$64,0)),"Ver Listas"))</f>
        <v/>
      </c>
      <c r="E357" s="32"/>
      <c r="F357" s="34"/>
      <c r="G357" s="35" t="str">
        <f aca="false">IF(B357="","",MONTH(B357))</f>
        <v/>
      </c>
      <c r="H357" s="35" t="str">
        <f aca="false">IF(B357="","",YEAR(B357))</f>
        <v/>
      </c>
    </row>
    <row r="358" customFormat="false" ht="15" hidden="false" customHeight="false" outlineLevel="0" collapsed="false">
      <c r="B358" s="31"/>
      <c r="C358" s="32"/>
      <c r="D358" s="33" t="str">
        <f aca="false">IF(C358="","",IFERROR(INDEX(Listas!$C$5:$C$64,MATCH(C358,Listas!$B$5:$B$64,0)),"Ver Listas"))</f>
        <v/>
      </c>
      <c r="E358" s="32"/>
      <c r="F358" s="34"/>
      <c r="G358" s="35" t="str">
        <f aca="false">IF(B358="","",MONTH(B358))</f>
        <v/>
      </c>
      <c r="H358" s="35" t="str">
        <f aca="false">IF(B358="","",YEAR(B358))</f>
        <v/>
      </c>
    </row>
    <row r="359" customFormat="false" ht="15" hidden="false" customHeight="false" outlineLevel="0" collapsed="false">
      <c r="B359" s="31"/>
      <c r="C359" s="32"/>
      <c r="D359" s="33" t="str">
        <f aca="false">IF(C359="","",IFERROR(INDEX(Listas!$C$5:$C$64,MATCH(C359,Listas!$B$5:$B$64,0)),"Ver Listas"))</f>
        <v/>
      </c>
      <c r="E359" s="32"/>
      <c r="F359" s="34"/>
      <c r="G359" s="35" t="str">
        <f aca="false">IF(B359="","",MONTH(B359))</f>
        <v/>
      </c>
      <c r="H359" s="35" t="str">
        <f aca="false">IF(B359="","",YEAR(B359))</f>
        <v/>
      </c>
    </row>
    <row r="360" customFormat="false" ht="15" hidden="false" customHeight="false" outlineLevel="0" collapsed="false">
      <c r="B360" s="31"/>
      <c r="C360" s="32"/>
      <c r="D360" s="33" t="str">
        <f aca="false">IF(C360="","",IFERROR(INDEX(Listas!$C$5:$C$64,MATCH(C360,Listas!$B$5:$B$64,0)),"Ver Listas"))</f>
        <v/>
      </c>
      <c r="E360" s="32"/>
      <c r="F360" s="34"/>
      <c r="G360" s="35" t="str">
        <f aca="false">IF(B360="","",MONTH(B360))</f>
        <v/>
      </c>
      <c r="H360" s="35" t="str">
        <f aca="false">IF(B360="","",YEAR(B360))</f>
        <v/>
      </c>
    </row>
    <row r="361" customFormat="false" ht="15" hidden="false" customHeight="false" outlineLevel="0" collapsed="false">
      <c r="B361" s="31"/>
      <c r="C361" s="32"/>
      <c r="D361" s="33" t="str">
        <f aca="false">IF(C361="","",IFERROR(INDEX(Listas!$C$5:$C$64,MATCH(C361,Listas!$B$5:$B$64,0)),"Ver Listas"))</f>
        <v/>
      </c>
      <c r="E361" s="32"/>
      <c r="F361" s="34"/>
      <c r="G361" s="35" t="str">
        <f aca="false">IF(B361="","",MONTH(B361))</f>
        <v/>
      </c>
      <c r="H361" s="35" t="str">
        <f aca="false">IF(B361="","",YEAR(B361))</f>
        <v/>
      </c>
    </row>
    <row r="362" customFormat="false" ht="15" hidden="false" customHeight="false" outlineLevel="0" collapsed="false">
      <c r="B362" s="31"/>
      <c r="C362" s="32"/>
      <c r="D362" s="33" t="str">
        <f aca="false">IF(C362="","",IFERROR(INDEX(Listas!$C$5:$C$64,MATCH(C362,Listas!$B$5:$B$64,0)),"Ver Listas"))</f>
        <v/>
      </c>
      <c r="E362" s="32"/>
      <c r="F362" s="34"/>
      <c r="G362" s="35" t="str">
        <f aca="false">IF(B362="","",MONTH(B362))</f>
        <v/>
      </c>
      <c r="H362" s="35" t="str">
        <f aca="false">IF(B362="","",YEAR(B362))</f>
        <v/>
      </c>
    </row>
    <row r="363" customFormat="false" ht="15" hidden="false" customHeight="false" outlineLevel="0" collapsed="false">
      <c r="B363" s="31"/>
      <c r="C363" s="32"/>
      <c r="D363" s="33" t="str">
        <f aca="false">IF(C363="","",IFERROR(INDEX(Listas!$C$5:$C$64,MATCH(C363,Listas!$B$5:$B$64,0)),"Ver Listas"))</f>
        <v/>
      </c>
      <c r="E363" s="32"/>
      <c r="F363" s="34"/>
      <c r="G363" s="35" t="str">
        <f aca="false">IF(B363="","",MONTH(B363))</f>
        <v/>
      </c>
      <c r="H363" s="35" t="str">
        <f aca="false">IF(B363="","",YEAR(B363))</f>
        <v/>
      </c>
    </row>
    <row r="364" customFormat="false" ht="15" hidden="false" customHeight="false" outlineLevel="0" collapsed="false">
      <c r="B364" s="31"/>
      <c r="C364" s="32"/>
      <c r="D364" s="33" t="str">
        <f aca="false">IF(C364="","",IFERROR(INDEX(Listas!$C$5:$C$64,MATCH(C364,Listas!$B$5:$B$64,0)),"Ver Listas"))</f>
        <v/>
      </c>
      <c r="E364" s="32"/>
      <c r="F364" s="34"/>
      <c r="G364" s="35" t="str">
        <f aca="false">IF(B364="","",MONTH(B364))</f>
        <v/>
      </c>
      <c r="H364" s="35" t="str">
        <f aca="false">IF(B364="","",YEAR(B364))</f>
        <v/>
      </c>
    </row>
    <row r="365" customFormat="false" ht="15" hidden="false" customHeight="false" outlineLevel="0" collapsed="false">
      <c r="B365" s="31"/>
      <c r="C365" s="32"/>
      <c r="D365" s="33" t="str">
        <f aca="false">IF(C365="","",IFERROR(INDEX(Listas!$C$5:$C$64,MATCH(C365,Listas!$B$5:$B$64,0)),"Ver Listas"))</f>
        <v/>
      </c>
      <c r="E365" s="32"/>
      <c r="F365" s="34"/>
      <c r="G365" s="35" t="str">
        <f aca="false">IF(B365="","",MONTH(B365))</f>
        <v/>
      </c>
      <c r="H365" s="35" t="str">
        <f aca="false">IF(B365="","",YEAR(B365))</f>
        <v/>
      </c>
    </row>
    <row r="366" customFormat="false" ht="15" hidden="false" customHeight="false" outlineLevel="0" collapsed="false">
      <c r="B366" s="31"/>
      <c r="C366" s="32"/>
      <c r="D366" s="33" t="str">
        <f aca="false">IF(C366="","",IFERROR(INDEX(Listas!$C$5:$C$64,MATCH(C366,Listas!$B$5:$B$64,0)),"Ver Listas"))</f>
        <v/>
      </c>
      <c r="E366" s="32"/>
      <c r="F366" s="34"/>
      <c r="G366" s="35" t="str">
        <f aca="false">IF(B366="","",MONTH(B366))</f>
        <v/>
      </c>
      <c r="H366" s="35" t="str">
        <f aca="false">IF(B366="","",YEAR(B366))</f>
        <v/>
      </c>
    </row>
    <row r="367" customFormat="false" ht="15" hidden="false" customHeight="false" outlineLevel="0" collapsed="false">
      <c r="B367" s="31"/>
      <c r="C367" s="32"/>
      <c r="D367" s="33" t="str">
        <f aca="false">IF(C367="","",IFERROR(INDEX(Listas!$C$5:$C$64,MATCH(C367,Listas!$B$5:$B$64,0)),"Ver Listas"))</f>
        <v/>
      </c>
      <c r="E367" s="32"/>
      <c r="F367" s="34"/>
      <c r="G367" s="35" t="str">
        <f aca="false">IF(B367="","",MONTH(B367))</f>
        <v/>
      </c>
      <c r="H367" s="35" t="str">
        <f aca="false">IF(B367="","",YEAR(B367))</f>
        <v/>
      </c>
    </row>
    <row r="368" customFormat="false" ht="15" hidden="false" customHeight="false" outlineLevel="0" collapsed="false">
      <c r="B368" s="31"/>
      <c r="C368" s="32"/>
      <c r="D368" s="33" t="str">
        <f aca="false">IF(C368="","",IFERROR(INDEX(Listas!$C$5:$C$64,MATCH(C368,Listas!$B$5:$B$64,0)),"Ver Listas"))</f>
        <v/>
      </c>
      <c r="E368" s="32"/>
      <c r="F368" s="34"/>
      <c r="G368" s="35" t="str">
        <f aca="false">IF(B368="","",MONTH(B368))</f>
        <v/>
      </c>
      <c r="H368" s="35" t="str">
        <f aca="false">IF(B368="","",YEAR(B368))</f>
        <v/>
      </c>
    </row>
    <row r="369" customFormat="false" ht="15" hidden="false" customHeight="false" outlineLevel="0" collapsed="false">
      <c r="B369" s="31"/>
      <c r="C369" s="32"/>
      <c r="D369" s="33" t="str">
        <f aca="false">IF(C369="","",IFERROR(INDEX(Listas!$C$5:$C$64,MATCH(C369,Listas!$B$5:$B$64,0)),"Ver Listas"))</f>
        <v/>
      </c>
      <c r="E369" s="32"/>
      <c r="F369" s="34"/>
      <c r="G369" s="35" t="str">
        <f aca="false">IF(B369="","",MONTH(B369))</f>
        <v/>
      </c>
      <c r="H369" s="35" t="str">
        <f aca="false">IF(B369="","",YEAR(B369))</f>
        <v/>
      </c>
    </row>
    <row r="370" customFormat="false" ht="15" hidden="false" customHeight="false" outlineLevel="0" collapsed="false">
      <c r="B370" s="31"/>
      <c r="C370" s="32"/>
      <c r="D370" s="33" t="str">
        <f aca="false">IF(C370="","",IFERROR(INDEX(Listas!$C$5:$C$64,MATCH(C370,Listas!$B$5:$B$64,0)),"Ver Listas"))</f>
        <v/>
      </c>
      <c r="E370" s="32"/>
      <c r="F370" s="34"/>
      <c r="G370" s="35" t="str">
        <f aca="false">IF(B370="","",MONTH(B370))</f>
        <v/>
      </c>
      <c r="H370" s="35" t="str">
        <f aca="false">IF(B370="","",YEAR(B370))</f>
        <v/>
      </c>
    </row>
    <row r="371" customFormat="false" ht="15" hidden="false" customHeight="false" outlineLevel="0" collapsed="false">
      <c r="B371" s="31"/>
      <c r="C371" s="32"/>
      <c r="D371" s="33" t="str">
        <f aca="false">IF(C371="","",IFERROR(INDEX(Listas!$C$5:$C$64,MATCH(C371,Listas!$B$5:$B$64,0)),"Ver Listas"))</f>
        <v/>
      </c>
      <c r="E371" s="32"/>
      <c r="F371" s="34"/>
      <c r="G371" s="35" t="str">
        <f aca="false">IF(B371="","",MONTH(B371))</f>
        <v/>
      </c>
      <c r="H371" s="35" t="str">
        <f aca="false">IF(B371="","",YEAR(B371))</f>
        <v/>
      </c>
    </row>
    <row r="372" customFormat="false" ht="15" hidden="false" customHeight="false" outlineLevel="0" collapsed="false">
      <c r="B372" s="31"/>
      <c r="C372" s="32"/>
      <c r="D372" s="33" t="str">
        <f aca="false">IF(C372="","",IFERROR(INDEX(Listas!$C$5:$C$64,MATCH(C372,Listas!$B$5:$B$64,0)),"Ver Listas"))</f>
        <v/>
      </c>
      <c r="E372" s="32"/>
      <c r="F372" s="34"/>
      <c r="G372" s="35" t="str">
        <f aca="false">IF(B372="","",MONTH(B372))</f>
        <v/>
      </c>
      <c r="H372" s="35" t="str">
        <f aca="false">IF(B372="","",YEAR(B372))</f>
        <v/>
      </c>
    </row>
    <row r="373" customFormat="false" ht="15" hidden="false" customHeight="false" outlineLevel="0" collapsed="false">
      <c r="B373" s="31"/>
      <c r="C373" s="32"/>
      <c r="D373" s="33" t="str">
        <f aca="false">IF(C373="","",IFERROR(INDEX(Listas!$C$5:$C$64,MATCH(C373,Listas!$B$5:$B$64,0)),"Ver Listas"))</f>
        <v/>
      </c>
      <c r="E373" s="32"/>
      <c r="F373" s="34"/>
      <c r="G373" s="35" t="str">
        <f aca="false">IF(B373="","",MONTH(B373))</f>
        <v/>
      </c>
      <c r="H373" s="35" t="str">
        <f aca="false">IF(B373="","",YEAR(B373))</f>
        <v/>
      </c>
    </row>
    <row r="374" customFormat="false" ht="15" hidden="false" customHeight="false" outlineLevel="0" collapsed="false">
      <c r="B374" s="31"/>
      <c r="C374" s="32"/>
      <c r="D374" s="33" t="str">
        <f aca="false">IF(C374="","",IFERROR(INDEX(Listas!$C$5:$C$64,MATCH(C374,Listas!$B$5:$B$64,0)),"Ver Listas"))</f>
        <v/>
      </c>
      <c r="E374" s="32"/>
      <c r="F374" s="34"/>
      <c r="G374" s="35" t="str">
        <f aca="false">IF(B374="","",MONTH(B374))</f>
        <v/>
      </c>
      <c r="H374" s="35" t="str">
        <f aca="false">IF(B374="","",YEAR(B374))</f>
        <v/>
      </c>
    </row>
    <row r="375" customFormat="false" ht="15" hidden="false" customHeight="false" outlineLevel="0" collapsed="false">
      <c r="B375" s="31"/>
      <c r="C375" s="32"/>
      <c r="D375" s="33" t="str">
        <f aca="false">IF(C375="","",IFERROR(INDEX(Listas!$C$5:$C$64,MATCH(C375,Listas!$B$5:$B$64,0)),"Ver Listas"))</f>
        <v/>
      </c>
      <c r="E375" s="32"/>
      <c r="F375" s="34"/>
      <c r="G375" s="35" t="str">
        <f aca="false">IF(B375="","",MONTH(B375))</f>
        <v/>
      </c>
      <c r="H375" s="35" t="str">
        <f aca="false">IF(B375="","",YEAR(B375))</f>
        <v/>
      </c>
    </row>
    <row r="376" customFormat="false" ht="15" hidden="false" customHeight="false" outlineLevel="0" collapsed="false">
      <c r="B376" s="31"/>
      <c r="C376" s="32"/>
      <c r="D376" s="33" t="str">
        <f aca="false">IF(C376="","",IFERROR(INDEX(Listas!$C$5:$C$64,MATCH(C376,Listas!$B$5:$B$64,0)),"Ver Listas"))</f>
        <v/>
      </c>
      <c r="E376" s="32"/>
      <c r="F376" s="34"/>
      <c r="G376" s="35" t="str">
        <f aca="false">IF(B376="","",MONTH(B376))</f>
        <v/>
      </c>
      <c r="H376" s="35" t="str">
        <f aca="false">IF(B376="","",YEAR(B376))</f>
        <v/>
      </c>
    </row>
    <row r="377" customFormat="false" ht="15" hidden="false" customHeight="false" outlineLevel="0" collapsed="false">
      <c r="B377" s="31"/>
      <c r="C377" s="32"/>
      <c r="D377" s="33" t="str">
        <f aca="false">IF(C377="","",IFERROR(INDEX(Listas!$C$5:$C$64,MATCH(C377,Listas!$B$5:$B$64,0)),"Ver Listas"))</f>
        <v/>
      </c>
      <c r="E377" s="32"/>
      <c r="F377" s="34"/>
      <c r="G377" s="35" t="str">
        <f aca="false">IF(B377="","",MONTH(B377))</f>
        <v/>
      </c>
      <c r="H377" s="35" t="str">
        <f aca="false">IF(B377="","",YEAR(B377))</f>
        <v/>
      </c>
    </row>
    <row r="378" customFormat="false" ht="15" hidden="false" customHeight="false" outlineLevel="0" collapsed="false">
      <c r="B378" s="31"/>
      <c r="C378" s="32"/>
      <c r="D378" s="33" t="str">
        <f aca="false">IF(C378="","",IFERROR(INDEX(Listas!$C$5:$C$64,MATCH(C378,Listas!$B$5:$B$64,0)),"Ver Listas"))</f>
        <v/>
      </c>
      <c r="E378" s="32"/>
      <c r="F378" s="34"/>
      <c r="G378" s="35" t="str">
        <f aca="false">IF(B378="","",MONTH(B378))</f>
        <v/>
      </c>
      <c r="H378" s="35" t="str">
        <f aca="false">IF(B378="","",YEAR(B378))</f>
        <v/>
      </c>
    </row>
    <row r="379" customFormat="false" ht="15" hidden="false" customHeight="false" outlineLevel="0" collapsed="false">
      <c r="B379" s="31"/>
      <c r="C379" s="32"/>
      <c r="D379" s="33" t="str">
        <f aca="false">IF(C379="","",IFERROR(INDEX(Listas!$C$5:$C$64,MATCH(C379,Listas!$B$5:$B$64,0)),"Ver Listas"))</f>
        <v/>
      </c>
      <c r="E379" s="32"/>
      <c r="F379" s="34"/>
      <c r="G379" s="35" t="str">
        <f aca="false">IF(B379="","",MONTH(B379))</f>
        <v/>
      </c>
      <c r="H379" s="35" t="str">
        <f aca="false">IF(B379="","",YEAR(B379))</f>
        <v/>
      </c>
    </row>
    <row r="380" customFormat="false" ht="15" hidden="false" customHeight="false" outlineLevel="0" collapsed="false">
      <c r="B380" s="31"/>
      <c r="C380" s="32"/>
      <c r="D380" s="33" t="str">
        <f aca="false">IF(C380="","",IFERROR(INDEX(Listas!$C$5:$C$64,MATCH(C380,Listas!$B$5:$B$64,0)),"Ver Listas"))</f>
        <v/>
      </c>
      <c r="E380" s="32"/>
      <c r="F380" s="34"/>
      <c r="G380" s="35" t="str">
        <f aca="false">IF(B380="","",MONTH(B380))</f>
        <v/>
      </c>
      <c r="H380" s="35" t="str">
        <f aca="false">IF(B380="","",YEAR(B380))</f>
        <v/>
      </c>
    </row>
    <row r="381" customFormat="false" ht="15" hidden="false" customHeight="false" outlineLevel="0" collapsed="false">
      <c r="B381" s="31"/>
      <c r="C381" s="32"/>
      <c r="D381" s="33" t="str">
        <f aca="false">IF(C381="","",IFERROR(INDEX(Listas!$C$5:$C$64,MATCH(C381,Listas!$B$5:$B$64,0)),"Ver Listas"))</f>
        <v/>
      </c>
      <c r="E381" s="32"/>
      <c r="F381" s="34"/>
      <c r="G381" s="35" t="str">
        <f aca="false">IF(B381="","",MONTH(B381))</f>
        <v/>
      </c>
      <c r="H381" s="35" t="str">
        <f aca="false">IF(B381="","",YEAR(B381))</f>
        <v/>
      </c>
    </row>
    <row r="382" customFormat="false" ht="15" hidden="false" customHeight="false" outlineLevel="0" collapsed="false">
      <c r="B382" s="31"/>
      <c r="C382" s="32"/>
      <c r="D382" s="33" t="str">
        <f aca="false">IF(C382="","",IFERROR(INDEX(Listas!$C$5:$C$64,MATCH(C382,Listas!$B$5:$B$64,0)),"Ver Listas"))</f>
        <v/>
      </c>
      <c r="E382" s="32"/>
      <c r="F382" s="34"/>
      <c r="G382" s="35" t="str">
        <f aca="false">IF(B382="","",MONTH(B382))</f>
        <v/>
      </c>
      <c r="H382" s="35" t="str">
        <f aca="false">IF(B382="","",YEAR(B382))</f>
        <v/>
      </c>
    </row>
    <row r="383" customFormat="false" ht="15" hidden="false" customHeight="false" outlineLevel="0" collapsed="false">
      <c r="B383" s="31"/>
      <c r="C383" s="32"/>
      <c r="D383" s="33" t="str">
        <f aca="false">IF(C383="","",IFERROR(INDEX(Listas!$C$5:$C$64,MATCH(C383,Listas!$B$5:$B$64,0)),"Ver Listas"))</f>
        <v/>
      </c>
      <c r="E383" s="32"/>
      <c r="F383" s="34"/>
      <c r="G383" s="35" t="str">
        <f aca="false">IF(B383="","",MONTH(B383))</f>
        <v/>
      </c>
      <c r="H383" s="35" t="str">
        <f aca="false">IF(B383="","",YEAR(B383))</f>
        <v/>
      </c>
    </row>
    <row r="384" customFormat="false" ht="15" hidden="false" customHeight="false" outlineLevel="0" collapsed="false">
      <c r="B384" s="31"/>
      <c r="C384" s="32"/>
      <c r="D384" s="33" t="str">
        <f aca="false">IF(C384="","",IFERROR(INDEX(Listas!$C$5:$C$64,MATCH(C384,Listas!$B$5:$B$64,0)),"Ver Listas"))</f>
        <v/>
      </c>
      <c r="E384" s="32"/>
      <c r="F384" s="34"/>
      <c r="G384" s="35" t="str">
        <f aca="false">IF(B384="","",MONTH(B384))</f>
        <v/>
      </c>
      <c r="H384" s="35" t="str">
        <f aca="false">IF(B384="","",YEAR(B384))</f>
        <v/>
      </c>
    </row>
    <row r="385" customFormat="false" ht="15" hidden="false" customHeight="false" outlineLevel="0" collapsed="false">
      <c r="B385" s="31"/>
      <c r="C385" s="32"/>
      <c r="D385" s="33" t="str">
        <f aca="false">IF(C385="","",IFERROR(INDEX(Listas!$C$5:$C$64,MATCH(C385,Listas!$B$5:$B$64,0)),"Ver Listas"))</f>
        <v/>
      </c>
      <c r="E385" s="32"/>
      <c r="F385" s="34"/>
      <c r="G385" s="35" t="str">
        <f aca="false">IF(B385="","",MONTH(B385))</f>
        <v/>
      </c>
      <c r="H385" s="35" t="str">
        <f aca="false">IF(B385="","",YEAR(B385))</f>
        <v/>
      </c>
    </row>
    <row r="386" customFormat="false" ht="15" hidden="false" customHeight="false" outlineLevel="0" collapsed="false">
      <c r="B386" s="31"/>
      <c r="C386" s="32"/>
      <c r="D386" s="33" t="str">
        <f aca="false">IF(C386="","",IFERROR(INDEX(Listas!$C$5:$C$64,MATCH(C386,Listas!$B$5:$B$64,0)),"Ver Listas"))</f>
        <v/>
      </c>
      <c r="E386" s="32"/>
      <c r="F386" s="34"/>
      <c r="G386" s="35" t="str">
        <f aca="false">IF(B386="","",MONTH(B386))</f>
        <v/>
      </c>
      <c r="H386" s="35" t="str">
        <f aca="false">IF(B386="","",YEAR(B386))</f>
        <v/>
      </c>
    </row>
    <row r="387" customFormat="false" ht="15" hidden="false" customHeight="false" outlineLevel="0" collapsed="false">
      <c r="B387" s="31"/>
      <c r="C387" s="32"/>
      <c r="D387" s="33" t="str">
        <f aca="false">IF(C387="","",IFERROR(INDEX(Listas!$C$5:$C$64,MATCH(C387,Listas!$B$5:$B$64,0)),"Ver Listas"))</f>
        <v/>
      </c>
      <c r="E387" s="32"/>
      <c r="F387" s="34"/>
      <c r="G387" s="35" t="str">
        <f aca="false">IF(B387="","",MONTH(B387))</f>
        <v/>
      </c>
      <c r="H387" s="35" t="str">
        <f aca="false">IF(B387="","",YEAR(B387))</f>
        <v/>
      </c>
    </row>
    <row r="388" customFormat="false" ht="15" hidden="false" customHeight="false" outlineLevel="0" collapsed="false">
      <c r="B388" s="31"/>
      <c r="C388" s="32"/>
      <c r="D388" s="33" t="str">
        <f aca="false">IF(C388="","",IFERROR(INDEX(Listas!$C$5:$C$64,MATCH(C388,Listas!$B$5:$B$64,0)),"Ver Listas"))</f>
        <v/>
      </c>
      <c r="E388" s="32"/>
      <c r="F388" s="34"/>
      <c r="G388" s="35" t="str">
        <f aca="false">IF(B388="","",MONTH(B388))</f>
        <v/>
      </c>
      <c r="H388" s="35" t="str">
        <f aca="false">IF(B388="","",YEAR(B388))</f>
        <v/>
      </c>
    </row>
    <row r="389" customFormat="false" ht="15" hidden="false" customHeight="false" outlineLevel="0" collapsed="false">
      <c r="B389" s="31"/>
      <c r="C389" s="32"/>
      <c r="D389" s="33" t="str">
        <f aca="false">IF(C389="","",IFERROR(INDEX(Listas!$C$5:$C$64,MATCH(C389,Listas!$B$5:$B$64,0)),"Ver Listas"))</f>
        <v/>
      </c>
      <c r="E389" s="32"/>
      <c r="F389" s="34"/>
      <c r="G389" s="35" t="str">
        <f aca="false">IF(B389="","",MONTH(B389))</f>
        <v/>
      </c>
      <c r="H389" s="35" t="str">
        <f aca="false">IF(B389="","",YEAR(B389))</f>
        <v/>
      </c>
    </row>
    <row r="390" customFormat="false" ht="15" hidden="false" customHeight="false" outlineLevel="0" collapsed="false">
      <c r="B390" s="31"/>
      <c r="C390" s="32"/>
      <c r="D390" s="33" t="str">
        <f aca="false">IF(C390="","",IFERROR(INDEX(Listas!$C$5:$C$64,MATCH(C390,Listas!$B$5:$B$64,0)),"Ver Listas"))</f>
        <v/>
      </c>
      <c r="E390" s="32"/>
      <c r="F390" s="34"/>
      <c r="G390" s="35" t="str">
        <f aca="false">IF(B390="","",MONTH(B390))</f>
        <v/>
      </c>
      <c r="H390" s="35" t="str">
        <f aca="false">IF(B390="","",YEAR(B390))</f>
        <v/>
      </c>
    </row>
    <row r="391" customFormat="false" ht="15" hidden="false" customHeight="false" outlineLevel="0" collapsed="false">
      <c r="B391" s="31"/>
      <c r="C391" s="32"/>
      <c r="D391" s="33" t="str">
        <f aca="false">IF(C391="","",IFERROR(INDEX(Listas!$C$5:$C$64,MATCH(C391,Listas!$B$5:$B$64,0)),"Ver Listas"))</f>
        <v/>
      </c>
      <c r="E391" s="32"/>
      <c r="F391" s="34"/>
      <c r="G391" s="35" t="str">
        <f aca="false">IF(B391="","",MONTH(B391))</f>
        <v/>
      </c>
      <c r="H391" s="35" t="str">
        <f aca="false">IF(B391="","",YEAR(B391))</f>
        <v/>
      </c>
    </row>
    <row r="392" customFormat="false" ht="15" hidden="false" customHeight="false" outlineLevel="0" collapsed="false">
      <c r="B392" s="31"/>
      <c r="C392" s="32"/>
      <c r="D392" s="33" t="str">
        <f aca="false">IF(C392="","",IFERROR(INDEX(Listas!$C$5:$C$64,MATCH(C392,Listas!$B$5:$B$64,0)),"Ver Listas"))</f>
        <v/>
      </c>
      <c r="E392" s="32"/>
      <c r="F392" s="34"/>
      <c r="G392" s="35" t="str">
        <f aca="false">IF(B392="","",MONTH(B392))</f>
        <v/>
      </c>
      <c r="H392" s="35" t="str">
        <f aca="false">IF(B392="","",YEAR(B392))</f>
        <v/>
      </c>
    </row>
    <row r="393" customFormat="false" ht="15" hidden="false" customHeight="false" outlineLevel="0" collapsed="false">
      <c r="B393" s="31"/>
      <c r="C393" s="32"/>
      <c r="D393" s="33" t="str">
        <f aca="false">IF(C393="","",IFERROR(INDEX(Listas!$C$5:$C$64,MATCH(C393,Listas!$B$5:$B$64,0)),"Ver Listas"))</f>
        <v/>
      </c>
      <c r="E393" s="32"/>
      <c r="F393" s="34"/>
      <c r="G393" s="35" t="str">
        <f aca="false">IF(B393="","",MONTH(B393))</f>
        <v/>
      </c>
      <c r="H393" s="35" t="str">
        <f aca="false">IF(B393="","",YEAR(B393))</f>
        <v/>
      </c>
    </row>
    <row r="394" customFormat="false" ht="15" hidden="false" customHeight="false" outlineLevel="0" collapsed="false">
      <c r="B394" s="31"/>
      <c r="C394" s="32"/>
      <c r="D394" s="33" t="str">
        <f aca="false">IF(C394="","",IFERROR(INDEX(Listas!$C$5:$C$64,MATCH(C394,Listas!$B$5:$B$64,0)),"Ver Listas"))</f>
        <v/>
      </c>
      <c r="E394" s="32"/>
      <c r="F394" s="34"/>
      <c r="G394" s="35" t="str">
        <f aca="false">IF(B394="","",MONTH(B394))</f>
        <v/>
      </c>
      <c r="H394" s="35" t="str">
        <f aca="false">IF(B394="","",YEAR(B394))</f>
        <v/>
      </c>
    </row>
    <row r="395" customFormat="false" ht="15" hidden="false" customHeight="false" outlineLevel="0" collapsed="false">
      <c r="B395" s="31"/>
      <c r="C395" s="32"/>
      <c r="D395" s="33" t="str">
        <f aca="false">IF(C395="","",IFERROR(INDEX(Listas!$C$5:$C$64,MATCH(C395,Listas!$B$5:$B$64,0)),"Ver Listas"))</f>
        <v/>
      </c>
      <c r="E395" s="32"/>
      <c r="F395" s="34"/>
      <c r="G395" s="35" t="str">
        <f aca="false">IF(B395="","",MONTH(B395))</f>
        <v/>
      </c>
      <c r="H395" s="35" t="str">
        <f aca="false">IF(B395="","",YEAR(B395))</f>
        <v/>
      </c>
    </row>
    <row r="396" customFormat="false" ht="15" hidden="false" customHeight="false" outlineLevel="0" collapsed="false">
      <c r="B396" s="31"/>
      <c r="C396" s="32"/>
      <c r="D396" s="33" t="str">
        <f aca="false">IF(C396="","",IFERROR(INDEX(Listas!$C$5:$C$64,MATCH(C396,Listas!$B$5:$B$64,0)),"Ver Listas"))</f>
        <v/>
      </c>
      <c r="E396" s="32"/>
      <c r="F396" s="34"/>
      <c r="G396" s="35" t="str">
        <f aca="false">IF(B396="","",MONTH(B396))</f>
        <v/>
      </c>
      <c r="H396" s="35" t="str">
        <f aca="false">IF(B396="","",YEAR(B396))</f>
        <v/>
      </c>
    </row>
    <row r="397" customFormat="false" ht="15" hidden="false" customHeight="false" outlineLevel="0" collapsed="false">
      <c r="B397" s="31"/>
      <c r="C397" s="32"/>
      <c r="D397" s="33" t="str">
        <f aca="false">IF(C397="","",IFERROR(INDEX(Listas!$C$5:$C$64,MATCH(C397,Listas!$B$5:$B$64,0)),"Ver Listas"))</f>
        <v/>
      </c>
      <c r="E397" s="32"/>
      <c r="F397" s="34"/>
      <c r="G397" s="35" t="str">
        <f aca="false">IF(B397="","",MONTH(B397))</f>
        <v/>
      </c>
      <c r="H397" s="35" t="str">
        <f aca="false">IF(B397="","",YEAR(B397))</f>
        <v/>
      </c>
    </row>
    <row r="398" customFormat="false" ht="15" hidden="false" customHeight="false" outlineLevel="0" collapsed="false">
      <c r="B398" s="31"/>
      <c r="C398" s="32"/>
      <c r="D398" s="33" t="str">
        <f aca="false">IF(C398="","",IFERROR(INDEX(Listas!$C$5:$C$64,MATCH(C398,Listas!$B$5:$B$64,0)),"Ver Listas"))</f>
        <v/>
      </c>
      <c r="E398" s="32"/>
      <c r="F398" s="34"/>
      <c r="G398" s="35" t="str">
        <f aca="false">IF(B398="","",MONTH(B398))</f>
        <v/>
      </c>
      <c r="H398" s="35" t="str">
        <f aca="false">IF(B398="","",YEAR(B398))</f>
        <v/>
      </c>
    </row>
    <row r="399" customFormat="false" ht="15" hidden="false" customHeight="false" outlineLevel="0" collapsed="false">
      <c r="B399" s="31"/>
      <c r="C399" s="32"/>
      <c r="D399" s="33" t="str">
        <f aca="false">IF(C399="","",IFERROR(INDEX(Listas!$C$5:$C$64,MATCH(C399,Listas!$B$5:$B$64,0)),"Ver Listas"))</f>
        <v/>
      </c>
      <c r="E399" s="32"/>
      <c r="F399" s="34"/>
      <c r="G399" s="35" t="str">
        <f aca="false">IF(B399="","",MONTH(B399))</f>
        <v/>
      </c>
      <c r="H399" s="35" t="str">
        <f aca="false">IF(B399="","",YEAR(B399))</f>
        <v/>
      </c>
    </row>
    <row r="400" customFormat="false" ht="15" hidden="false" customHeight="false" outlineLevel="0" collapsed="false">
      <c r="B400" s="31"/>
      <c r="C400" s="32"/>
      <c r="D400" s="33" t="str">
        <f aca="false">IF(C400="","",IFERROR(INDEX(Listas!$C$5:$C$64,MATCH(C400,Listas!$B$5:$B$64,0)),"Ver Listas"))</f>
        <v/>
      </c>
      <c r="E400" s="32"/>
      <c r="F400" s="34"/>
      <c r="G400" s="35" t="str">
        <f aca="false">IF(B400="","",MONTH(B400))</f>
        <v/>
      </c>
      <c r="H400" s="35" t="str">
        <f aca="false">IF(B400="","",YEAR(B400))</f>
        <v/>
      </c>
    </row>
    <row r="401" customFormat="false" ht="15" hidden="false" customHeight="false" outlineLevel="0" collapsed="false">
      <c r="B401" s="31"/>
      <c r="C401" s="32"/>
      <c r="D401" s="33" t="str">
        <f aca="false">IF(C401="","",IFERROR(INDEX(Listas!$C$5:$C$64,MATCH(C401,Listas!$B$5:$B$64,0)),"Ver Listas"))</f>
        <v/>
      </c>
      <c r="E401" s="32"/>
      <c r="F401" s="34"/>
      <c r="G401" s="35" t="str">
        <f aca="false">IF(B401="","",MONTH(B401))</f>
        <v/>
      </c>
      <c r="H401" s="35" t="str">
        <f aca="false">IF(B401="","",YEAR(B401))</f>
        <v/>
      </c>
    </row>
    <row r="402" customFormat="false" ht="15" hidden="false" customHeight="false" outlineLevel="0" collapsed="false">
      <c r="B402" s="31"/>
      <c r="C402" s="32"/>
      <c r="D402" s="33" t="str">
        <f aca="false">IF(C402="","",IFERROR(INDEX(Listas!$C$5:$C$64,MATCH(C402,Listas!$B$5:$B$64,0)),"Ver Listas"))</f>
        <v/>
      </c>
      <c r="E402" s="32"/>
      <c r="F402" s="34"/>
      <c r="G402" s="35" t="str">
        <f aca="false">IF(B402="","",MONTH(B402))</f>
        <v/>
      </c>
      <c r="H402" s="35" t="str">
        <f aca="false">IF(B402="","",YEAR(B402))</f>
        <v/>
      </c>
    </row>
    <row r="403" customFormat="false" ht="15" hidden="false" customHeight="false" outlineLevel="0" collapsed="false">
      <c r="B403" s="31"/>
      <c r="C403" s="32"/>
      <c r="D403" s="33" t="str">
        <f aca="false">IF(C403="","",IFERROR(INDEX(Listas!$C$5:$C$64,MATCH(C403,Listas!$B$5:$B$64,0)),"Ver Listas"))</f>
        <v/>
      </c>
      <c r="E403" s="32"/>
      <c r="F403" s="34"/>
      <c r="G403" s="35" t="str">
        <f aca="false">IF(B403="","",MONTH(B403))</f>
        <v/>
      </c>
      <c r="H403" s="35" t="str">
        <f aca="false">IF(B403="","",YEAR(B403))</f>
        <v/>
      </c>
    </row>
    <row r="404" customFormat="false" ht="15" hidden="false" customHeight="false" outlineLevel="0" collapsed="false">
      <c r="B404" s="31"/>
      <c r="C404" s="32"/>
      <c r="D404" s="33" t="str">
        <f aca="false">IF(C404="","",IFERROR(INDEX(Listas!$C$5:$C$64,MATCH(C404,Listas!$B$5:$B$64,0)),"Ver Listas"))</f>
        <v/>
      </c>
      <c r="E404" s="32"/>
      <c r="F404" s="34"/>
      <c r="G404" s="35" t="str">
        <f aca="false">IF(B404="","",MONTH(B404))</f>
        <v/>
      </c>
      <c r="H404" s="35" t="str">
        <f aca="false">IF(B404="","",YEAR(B404))</f>
        <v/>
      </c>
    </row>
    <row r="405" customFormat="false" ht="15" hidden="false" customHeight="false" outlineLevel="0" collapsed="false">
      <c r="B405" s="31"/>
      <c r="C405" s="32"/>
      <c r="D405" s="33" t="str">
        <f aca="false">IF(C405="","",IFERROR(INDEX(Listas!$C$5:$C$64,MATCH(C405,Listas!$B$5:$B$64,0)),"Ver Listas"))</f>
        <v/>
      </c>
      <c r="E405" s="32"/>
      <c r="F405" s="34"/>
      <c r="G405" s="35" t="str">
        <f aca="false">IF(B405="","",MONTH(B405))</f>
        <v/>
      </c>
      <c r="H405" s="35" t="str">
        <f aca="false">IF(B405="","",YEAR(B405))</f>
        <v/>
      </c>
    </row>
    <row r="406" customFormat="false" ht="15" hidden="false" customHeight="false" outlineLevel="0" collapsed="false">
      <c r="B406" s="31"/>
      <c r="C406" s="32"/>
      <c r="D406" s="33" t="str">
        <f aca="false">IF(C406="","",IFERROR(INDEX(Listas!$C$5:$C$64,MATCH(C406,Listas!$B$5:$B$64,0)),"Ver Listas"))</f>
        <v/>
      </c>
      <c r="E406" s="32"/>
      <c r="F406" s="34"/>
      <c r="G406" s="35" t="str">
        <f aca="false">IF(B406="","",MONTH(B406))</f>
        <v/>
      </c>
      <c r="H406" s="35" t="str">
        <f aca="false">IF(B406="","",YEAR(B406))</f>
        <v/>
      </c>
    </row>
    <row r="407" customFormat="false" ht="15" hidden="false" customHeight="false" outlineLevel="0" collapsed="false">
      <c r="B407" s="31"/>
      <c r="C407" s="32"/>
      <c r="D407" s="33" t="str">
        <f aca="false">IF(C407="","",IFERROR(INDEX(Listas!$C$5:$C$64,MATCH(C407,Listas!$B$5:$B$64,0)),"Ver Listas"))</f>
        <v/>
      </c>
      <c r="E407" s="32"/>
      <c r="F407" s="34"/>
      <c r="G407" s="35" t="str">
        <f aca="false">IF(B407="","",MONTH(B407))</f>
        <v/>
      </c>
      <c r="H407" s="35" t="str">
        <f aca="false">IF(B407="","",YEAR(B407))</f>
        <v/>
      </c>
    </row>
    <row r="408" customFormat="false" ht="15" hidden="false" customHeight="false" outlineLevel="0" collapsed="false">
      <c r="B408" s="31"/>
      <c r="C408" s="32"/>
      <c r="D408" s="33" t="str">
        <f aca="false">IF(C408="","",IFERROR(INDEX(Listas!$C$5:$C$64,MATCH(C408,Listas!$B$5:$B$64,0)),"Ver Listas"))</f>
        <v/>
      </c>
      <c r="E408" s="32"/>
      <c r="F408" s="34"/>
      <c r="G408" s="35" t="str">
        <f aca="false">IF(B408="","",MONTH(B408))</f>
        <v/>
      </c>
      <c r="H408" s="35" t="str">
        <f aca="false">IF(B408="","",YEAR(B408))</f>
        <v/>
      </c>
    </row>
    <row r="409" customFormat="false" ht="15" hidden="false" customHeight="false" outlineLevel="0" collapsed="false">
      <c r="B409" s="31"/>
      <c r="C409" s="32"/>
      <c r="D409" s="33" t="str">
        <f aca="false">IF(C409="","",IFERROR(INDEX(Listas!$C$5:$C$64,MATCH(C409,Listas!$B$5:$B$64,0)),"Ver Listas"))</f>
        <v/>
      </c>
      <c r="E409" s="32"/>
      <c r="F409" s="34"/>
      <c r="G409" s="35" t="str">
        <f aca="false">IF(B409="","",MONTH(B409))</f>
        <v/>
      </c>
      <c r="H409" s="35" t="str">
        <f aca="false">IF(B409="","",YEAR(B409))</f>
        <v/>
      </c>
    </row>
    <row r="410" customFormat="false" ht="15" hidden="false" customHeight="false" outlineLevel="0" collapsed="false">
      <c r="B410" s="31"/>
      <c r="C410" s="32"/>
      <c r="D410" s="33" t="str">
        <f aca="false">IF(C410="","",IFERROR(INDEX(Listas!$C$5:$C$64,MATCH(C410,Listas!$B$5:$B$64,0)),"Ver Listas"))</f>
        <v/>
      </c>
      <c r="E410" s="32"/>
      <c r="F410" s="34"/>
      <c r="G410" s="35" t="str">
        <f aca="false">IF(B410="","",MONTH(B410))</f>
        <v/>
      </c>
      <c r="H410" s="35" t="str">
        <f aca="false">IF(B410="","",YEAR(B410))</f>
        <v/>
      </c>
    </row>
    <row r="411" customFormat="false" ht="15" hidden="false" customHeight="false" outlineLevel="0" collapsed="false">
      <c r="B411" s="31"/>
      <c r="C411" s="32"/>
      <c r="D411" s="33" t="str">
        <f aca="false">IF(C411="","",IFERROR(INDEX(Listas!$C$5:$C$64,MATCH(C411,Listas!$B$5:$B$64,0)),"Ver Listas"))</f>
        <v/>
      </c>
      <c r="E411" s="32"/>
      <c r="F411" s="34"/>
      <c r="G411" s="35" t="str">
        <f aca="false">IF(B411="","",MONTH(B411))</f>
        <v/>
      </c>
      <c r="H411" s="35" t="str">
        <f aca="false">IF(B411="","",YEAR(B411))</f>
        <v/>
      </c>
    </row>
    <row r="412" customFormat="false" ht="15" hidden="false" customHeight="false" outlineLevel="0" collapsed="false">
      <c r="B412" s="31"/>
      <c r="C412" s="32"/>
      <c r="D412" s="33" t="str">
        <f aca="false">IF(C412="","",IFERROR(INDEX(Listas!$C$5:$C$64,MATCH(C412,Listas!$B$5:$B$64,0)),"Ver Listas"))</f>
        <v/>
      </c>
      <c r="E412" s="32"/>
      <c r="F412" s="34"/>
      <c r="G412" s="35" t="str">
        <f aca="false">IF(B412="","",MONTH(B412))</f>
        <v/>
      </c>
      <c r="H412" s="35" t="str">
        <f aca="false">IF(B412="","",YEAR(B412))</f>
        <v/>
      </c>
    </row>
    <row r="413" customFormat="false" ht="15" hidden="false" customHeight="false" outlineLevel="0" collapsed="false">
      <c r="B413" s="31"/>
      <c r="C413" s="32"/>
      <c r="D413" s="33" t="str">
        <f aca="false">IF(C413="","",IFERROR(INDEX(Listas!$C$5:$C$64,MATCH(C413,Listas!$B$5:$B$64,0)),"Ver Listas"))</f>
        <v/>
      </c>
      <c r="E413" s="32"/>
      <c r="F413" s="34"/>
      <c r="G413" s="35" t="str">
        <f aca="false">IF(B413="","",MONTH(B413))</f>
        <v/>
      </c>
      <c r="H413" s="35" t="str">
        <f aca="false">IF(B413="","",YEAR(B413))</f>
        <v/>
      </c>
    </row>
    <row r="414" customFormat="false" ht="15" hidden="false" customHeight="false" outlineLevel="0" collapsed="false">
      <c r="B414" s="31"/>
      <c r="C414" s="32"/>
      <c r="D414" s="33" t="str">
        <f aca="false">IF(C414="","",IFERROR(INDEX(Listas!$C$5:$C$64,MATCH(C414,Listas!$B$5:$B$64,0)),"Ver Listas"))</f>
        <v/>
      </c>
      <c r="E414" s="32"/>
      <c r="F414" s="34"/>
      <c r="G414" s="35" t="str">
        <f aca="false">IF(B414="","",MONTH(B414))</f>
        <v/>
      </c>
      <c r="H414" s="35" t="str">
        <f aca="false">IF(B414="","",YEAR(B414))</f>
        <v/>
      </c>
    </row>
    <row r="415" customFormat="false" ht="15" hidden="false" customHeight="false" outlineLevel="0" collapsed="false">
      <c r="B415" s="31"/>
      <c r="C415" s="32"/>
      <c r="D415" s="33" t="str">
        <f aca="false">IF(C415="","",IFERROR(INDEX(Listas!$C$5:$C$64,MATCH(C415,Listas!$B$5:$B$64,0)),"Ver Listas"))</f>
        <v/>
      </c>
      <c r="E415" s="32"/>
      <c r="F415" s="34"/>
      <c r="G415" s="35" t="str">
        <f aca="false">IF(B415="","",MONTH(B415))</f>
        <v/>
      </c>
      <c r="H415" s="35" t="str">
        <f aca="false">IF(B415="","",YEAR(B415))</f>
        <v/>
      </c>
    </row>
    <row r="416" customFormat="false" ht="15" hidden="false" customHeight="false" outlineLevel="0" collapsed="false">
      <c r="B416" s="31"/>
      <c r="C416" s="32"/>
      <c r="D416" s="33" t="str">
        <f aca="false">IF(C416="","",IFERROR(INDEX(Listas!$C$5:$C$64,MATCH(C416,Listas!$B$5:$B$64,0)),"Ver Listas"))</f>
        <v/>
      </c>
      <c r="E416" s="32"/>
      <c r="F416" s="34"/>
      <c r="G416" s="35" t="str">
        <f aca="false">IF(B416="","",MONTH(B416))</f>
        <v/>
      </c>
      <c r="H416" s="35" t="str">
        <f aca="false">IF(B416="","",YEAR(B416))</f>
        <v/>
      </c>
    </row>
    <row r="417" customFormat="false" ht="15" hidden="false" customHeight="false" outlineLevel="0" collapsed="false">
      <c r="B417" s="31"/>
      <c r="C417" s="32"/>
      <c r="D417" s="33" t="str">
        <f aca="false">IF(C417="","",IFERROR(INDEX(Listas!$C$5:$C$64,MATCH(C417,Listas!$B$5:$B$64,0)),"Ver Listas"))</f>
        <v/>
      </c>
      <c r="E417" s="32"/>
      <c r="F417" s="34"/>
      <c r="G417" s="35" t="str">
        <f aca="false">IF(B417="","",MONTH(B417))</f>
        <v/>
      </c>
      <c r="H417" s="35" t="str">
        <f aca="false">IF(B417="","",YEAR(B417))</f>
        <v/>
      </c>
    </row>
    <row r="418" customFormat="false" ht="15" hidden="false" customHeight="false" outlineLevel="0" collapsed="false">
      <c r="B418" s="31"/>
      <c r="C418" s="32"/>
      <c r="D418" s="33" t="str">
        <f aca="false">IF(C418="","",IFERROR(INDEX(Listas!$C$5:$C$64,MATCH(C418,Listas!$B$5:$B$64,0)),"Ver Listas"))</f>
        <v/>
      </c>
      <c r="E418" s="32"/>
      <c r="F418" s="34"/>
      <c r="G418" s="35" t="str">
        <f aca="false">IF(B418="","",MONTH(B418))</f>
        <v/>
      </c>
      <c r="H418" s="35" t="str">
        <f aca="false">IF(B418="","",YEAR(B418))</f>
        <v/>
      </c>
    </row>
    <row r="419" customFormat="false" ht="15" hidden="false" customHeight="false" outlineLevel="0" collapsed="false">
      <c r="B419" s="31"/>
      <c r="C419" s="32"/>
      <c r="D419" s="33" t="str">
        <f aca="false">IF(C419="","",IFERROR(INDEX(Listas!$C$5:$C$64,MATCH(C419,Listas!$B$5:$B$64,0)),"Ver Listas"))</f>
        <v/>
      </c>
      <c r="E419" s="32"/>
      <c r="F419" s="34"/>
      <c r="G419" s="35" t="str">
        <f aca="false">IF(B419="","",MONTH(B419))</f>
        <v/>
      </c>
      <c r="H419" s="35" t="str">
        <f aca="false">IF(B419="","",YEAR(B419))</f>
        <v/>
      </c>
    </row>
    <row r="420" customFormat="false" ht="15" hidden="false" customHeight="false" outlineLevel="0" collapsed="false">
      <c r="B420" s="31"/>
      <c r="C420" s="32"/>
      <c r="D420" s="33" t="str">
        <f aca="false">IF(C420="","",IFERROR(INDEX(Listas!$C$5:$C$64,MATCH(C420,Listas!$B$5:$B$64,0)),"Ver Listas"))</f>
        <v/>
      </c>
      <c r="E420" s="32"/>
      <c r="F420" s="34"/>
      <c r="G420" s="35" t="str">
        <f aca="false">IF(B420="","",MONTH(B420))</f>
        <v/>
      </c>
      <c r="H420" s="35" t="str">
        <f aca="false">IF(B420="","",YEAR(B420))</f>
        <v/>
      </c>
    </row>
    <row r="421" customFormat="false" ht="15" hidden="false" customHeight="false" outlineLevel="0" collapsed="false">
      <c r="B421" s="31"/>
      <c r="C421" s="32"/>
      <c r="D421" s="33" t="str">
        <f aca="false">IF(C421="","",IFERROR(INDEX(Listas!$C$5:$C$64,MATCH(C421,Listas!$B$5:$B$64,0)),"Ver Listas"))</f>
        <v/>
      </c>
      <c r="E421" s="32"/>
      <c r="F421" s="34"/>
      <c r="G421" s="35" t="str">
        <f aca="false">IF(B421="","",MONTH(B421))</f>
        <v/>
      </c>
      <c r="H421" s="35" t="str">
        <f aca="false">IF(B421="","",YEAR(B421))</f>
        <v/>
      </c>
    </row>
    <row r="422" customFormat="false" ht="15" hidden="false" customHeight="false" outlineLevel="0" collapsed="false">
      <c r="B422" s="31"/>
      <c r="C422" s="32"/>
      <c r="D422" s="33" t="str">
        <f aca="false">IF(C422="","",IFERROR(INDEX(Listas!$C$5:$C$64,MATCH(C422,Listas!$B$5:$B$64,0)),"Ver Listas"))</f>
        <v/>
      </c>
      <c r="E422" s="32"/>
      <c r="F422" s="34"/>
      <c r="G422" s="35" t="str">
        <f aca="false">IF(B422="","",MONTH(B422))</f>
        <v/>
      </c>
      <c r="H422" s="35" t="str">
        <f aca="false">IF(B422="","",YEAR(B422))</f>
        <v/>
      </c>
    </row>
    <row r="423" customFormat="false" ht="15" hidden="false" customHeight="false" outlineLevel="0" collapsed="false">
      <c r="B423" s="31"/>
      <c r="C423" s="32"/>
      <c r="D423" s="33" t="str">
        <f aca="false">IF(C423="","",IFERROR(INDEX(Listas!$C$5:$C$64,MATCH(C423,Listas!$B$5:$B$64,0)),"Ver Listas"))</f>
        <v/>
      </c>
      <c r="E423" s="32"/>
      <c r="F423" s="34"/>
      <c r="G423" s="35" t="str">
        <f aca="false">IF(B423="","",MONTH(B423))</f>
        <v/>
      </c>
      <c r="H423" s="35" t="str">
        <f aca="false">IF(B423="","",YEAR(B423))</f>
        <v/>
      </c>
    </row>
    <row r="424" customFormat="false" ht="15" hidden="false" customHeight="false" outlineLevel="0" collapsed="false">
      <c r="B424" s="31"/>
      <c r="C424" s="32"/>
      <c r="D424" s="33" t="str">
        <f aca="false">IF(C424="","",IFERROR(INDEX(Listas!$C$5:$C$64,MATCH(C424,Listas!$B$5:$B$64,0)),"Ver Listas"))</f>
        <v/>
      </c>
      <c r="E424" s="32"/>
      <c r="F424" s="34"/>
      <c r="G424" s="35" t="str">
        <f aca="false">IF(B424="","",MONTH(B424))</f>
        <v/>
      </c>
      <c r="H424" s="35" t="str">
        <f aca="false">IF(B424="","",YEAR(B424))</f>
        <v/>
      </c>
    </row>
    <row r="425" customFormat="false" ht="15" hidden="false" customHeight="false" outlineLevel="0" collapsed="false">
      <c r="B425" s="31"/>
      <c r="C425" s="32"/>
      <c r="D425" s="33" t="str">
        <f aca="false">IF(C425="","",IFERROR(INDEX(Listas!$C$5:$C$64,MATCH(C425,Listas!$B$5:$B$64,0)),"Ver Listas"))</f>
        <v/>
      </c>
      <c r="E425" s="32"/>
      <c r="F425" s="34"/>
      <c r="G425" s="35" t="str">
        <f aca="false">IF(B425="","",MONTH(B425))</f>
        <v/>
      </c>
      <c r="H425" s="35" t="str">
        <f aca="false">IF(B425="","",YEAR(B425))</f>
        <v/>
      </c>
    </row>
    <row r="426" customFormat="false" ht="15" hidden="false" customHeight="false" outlineLevel="0" collapsed="false">
      <c r="B426" s="31"/>
      <c r="C426" s="32"/>
      <c r="D426" s="33" t="str">
        <f aca="false">IF(C426="","",IFERROR(INDEX(Listas!$C$5:$C$64,MATCH(C426,Listas!$B$5:$B$64,0)),"Ver Listas"))</f>
        <v/>
      </c>
      <c r="E426" s="32"/>
      <c r="F426" s="34"/>
      <c r="G426" s="35" t="str">
        <f aca="false">IF(B426="","",MONTH(B426))</f>
        <v/>
      </c>
      <c r="H426" s="35" t="str">
        <f aca="false">IF(B426="","",YEAR(B426))</f>
        <v/>
      </c>
    </row>
    <row r="427" customFormat="false" ht="15" hidden="false" customHeight="false" outlineLevel="0" collapsed="false">
      <c r="B427" s="31"/>
      <c r="C427" s="32"/>
      <c r="D427" s="33" t="str">
        <f aca="false">IF(C427="","",IFERROR(INDEX(Listas!$C$5:$C$64,MATCH(C427,Listas!$B$5:$B$64,0)),"Ver Listas"))</f>
        <v/>
      </c>
      <c r="E427" s="32"/>
      <c r="F427" s="34"/>
      <c r="G427" s="35" t="str">
        <f aca="false">IF(B427="","",MONTH(B427))</f>
        <v/>
      </c>
      <c r="H427" s="35" t="str">
        <f aca="false">IF(B427="","",YEAR(B427))</f>
        <v/>
      </c>
    </row>
    <row r="428" customFormat="false" ht="15" hidden="false" customHeight="false" outlineLevel="0" collapsed="false">
      <c r="B428" s="31"/>
      <c r="C428" s="32"/>
      <c r="D428" s="33" t="str">
        <f aca="false">IF(C428="","",IFERROR(INDEX(Listas!$C$5:$C$64,MATCH(C428,Listas!$B$5:$B$64,0)),"Ver Listas"))</f>
        <v/>
      </c>
      <c r="E428" s="32"/>
      <c r="F428" s="34"/>
      <c r="G428" s="35" t="str">
        <f aca="false">IF(B428="","",MONTH(B428))</f>
        <v/>
      </c>
      <c r="H428" s="35" t="str">
        <f aca="false">IF(B428="","",YEAR(B428))</f>
        <v/>
      </c>
    </row>
    <row r="429" customFormat="false" ht="15" hidden="false" customHeight="false" outlineLevel="0" collapsed="false">
      <c r="B429" s="31"/>
      <c r="C429" s="32"/>
      <c r="D429" s="33" t="str">
        <f aca="false">IF(C429="","",IFERROR(INDEX(Listas!$C$5:$C$64,MATCH(C429,Listas!$B$5:$B$64,0)),"Ver Listas"))</f>
        <v/>
      </c>
      <c r="E429" s="32"/>
      <c r="F429" s="34"/>
      <c r="G429" s="35" t="str">
        <f aca="false">IF(B429="","",MONTH(B429))</f>
        <v/>
      </c>
      <c r="H429" s="35" t="str">
        <f aca="false">IF(B429="","",YEAR(B429))</f>
        <v/>
      </c>
    </row>
    <row r="430" customFormat="false" ht="15" hidden="false" customHeight="false" outlineLevel="0" collapsed="false">
      <c r="B430" s="31"/>
      <c r="C430" s="32"/>
      <c r="D430" s="33" t="str">
        <f aca="false">IF(C430="","",IFERROR(INDEX(Listas!$C$5:$C$64,MATCH(C430,Listas!$B$5:$B$64,0)),"Ver Listas"))</f>
        <v/>
      </c>
      <c r="E430" s="32"/>
      <c r="F430" s="34"/>
      <c r="G430" s="35" t="str">
        <f aca="false">IF(B430="","",MONTH(B430))</f>
        <v/>
      </c>
      <c r="H430" s="35" t="str">
        <f aca="false">IF(B430="","",YEAR(B430))</f>
        <v/>
      </c>
    </row>
    <row r="431" customFormat="false" ht="15" hidden="false" customHeight="false" outlineLevel="0" collapsed="false">
      <c r="B431" s="31"/>
      <c r="C431" s="32"/>
      <c r="D431" s="33" t="str">
        <f aca="false">IF(C431="","",IFERROR(INDEX(Listas!$C$5:$C$64,MATCH(C431,Listas!$B$5:$B$64,0)),"Ver Listas"))</f>
        <v/>
      </c>
      <c r="E431" s="32"/>
      <c r="F431" s="34"/>
      <c r="G431" s="35" t="str">
        <f aca="false">IF(B431="","",MONTH(B431))</f>
        <v/>
      </c>
      <c r="H431" s="35" t="str">
        <f aca="false">IF(B431="","",YEAR(B431))</f>
        <v/>
      </c>
    </row>
    <row r="432" customFormat="false" ht="15" hidden="false" customHeight="false" outlineLevel="0" collapsed="false">
      <c r="B432" s="31"/>
      <c r="C432" s="32"/>
      <c r="D432" s="33" t="str">
        <f aca="false">IF(C432="","",IFERROR(INDEX(Listas!$C$5:$C$64,MATCH(C432,Listas!$B$5:$B$64,0)),"Ver Listas"))</f>
        <v/>
      </c>
      <c r="E432" s="32"/>
      <c r="F432" s="34"/>
      <c r="G432" s="35" t="str">
        <f aca="false">IF(B432="","",MONTH(B432))</f>
        <v/>
      </c>
      <c r="H432" s="35" t="str">
        <f aca="false">IF(B432="","",YEAR(B432))</f>
        <v/>
      </c>
    </row>
    <row r="433" customFormat="false" ht="15" hidden="false" customHeight="false" outlineLevel="0" collapsed="false">
      <c r="B433" s="31"/>
      <c r="C433" s="32"/>
      <c r="D433" s="33" t="str">
        <f aca="false">IF(C433="","",IFERROR(INDEX(Listas!$C$5:$C$64,MATCH(C433,Listas!$B$5:$B$64,0)),"Ver Listas"))</f>
        <v/>
      </c>
      <c r="E433" s="32"/>
      <c r="F433" s="34"/>
      <c r="G433" s="35" t="str">
        <f aca="false">IF(B433="","",MONTH(B433))</f>
        <v/>
      </c>
      <c r="H433" s="35" t="str">
        <f aca="false">IF(B433="","",YEAR(B433))</f>
        <v/>
      </c>
    </row>
    <row r="434" customFormat="false" ht="15" hidden="false" customHeight="false" outlineLevel="0" collapsed="false">
      <c r="B434" s="31"/>
      <c r="C434" s="32"/>
      <c r="D434" s="33" t="str">
        <f aca="false">IF(C434="","",IFERROR(INDEX(Listas!$C$5:$C$64,MATCH(C434,Listas!$B$5:$B$64,0)),"Ver Listas"))</f>
        <v/>
      </c>
      <c r="E434" s="32"/>
      <c r="F434" s="34"/>
      <c r="G434" s="35" t="str">
        <f aca="false">IF(B434="","",MONTH(B434))</f>
        <v/>
      </c>
      <c r="H434" s="35" t="str">
        <f aca="false">IF(B434="","",YEAR(B434))</f>
        <v/>
      </c>
    </row>
    <row r="435" customFormat="false" ht="15" hidden="false" customHeight="false" outlineLevel="0" collapsed="false">
      <c r="B435" s="31"/>
      <c r="C435" s="32"/>
      <c r="D435" s="33" t="str">
        <f aca="false">IF(C435="","",IFERROR(INDEX(Listas!$C$5:$C$64,MATCH(C435,Listas!$B$5:$B$64,0)),"Ver Listas"))</f>
        <v/>
      </c>
      <c r="E435" s="32"/>
      <c r="F435" s="34"/>
      <c r="G435" s="35" t="str">
        <f aca="false">IF(B435="","",MONTH(B435))</f>
        <v/>
      </c>
      <c r="H435" s="35" t="str">
        <f aca="false">IF(B435="","",YEAR(B435))</f>
        <v/>
      </c>
    </row>
    <row r="436" customFormat="false" ht="15" hidden="false" customHeight="false" outlineLevel="0" collapsed="false">
      <c r="B436" s="31"/>
      <c r="C436" s="32"/>
      <c r="D436" s="33" t="str">
        <f aca="false">IF(C436="","",IFERROR(INDEX(Listas!$C$5:$C$64,MATCH(C436,Listas!$B$5:$B$64,0)),"Ver Listas"))</f>
        <v/>
      </c>
      <c r="E436" s="32"/>
      <c r="F436" s="34"/>
      <c r="G436" s="35" t="str">
        <f aca="false">IF(B436="","",MONTH(B436))</f>
        <v/>
      </c>
      <c r="H436" s="35" t="str">
        <f aca="false">IF(B436="","",YEAR(B436))</f>
        <v/>
      </c>
    </row>
    <row r="437" customFormat="false" ht="15" hidden="false" customHeight="false" outlineLevel="0" collapsed="false">
      <c r="B437" s="31"/>
      <c r="C437" s="32"/>
      <c r="D437" s="33" t="str">
        <f aca="false">IF(C437="","",IFERROR(INDEX(Listas!$C$5:$C$64,MATCH(C437,Listas!$B$5:$B$64,0)),"Ver Listas"))</f>
        <v/>
      </c>
      <c r="E437" s="32"/>
      <c r="F437" s="34"/>
      <c r="G437" s="35" t="str">
        <f aca="false">IF(B437="","",MONTH(B437))</f>
        <v/>
      </c>
      <c r="H437" s="35" t="str">
        <f aca="false">IF(B437="","",YEAR(B437))</f>
        <v/>
      </c>
    </row>
    <row r="438" customFormat="false" ht="15" hidden="false" customHeight="false" outlineLevel="0" collapsed="false">
      <c r="B438" s="31"/>
      <c r="C438" s="32"/>
      <c r="D438" s="33" t="str">
        <f aca="false">IF(C438="","",IFERROR(INDEX(Listas!$C$5:$C$64,MATCH(C438,Listas!$B$5:$B$64,0)),"Ver Listas"))</f>
        <v/>
      </c>
      <c r="E438" s="32"/>
      <c r="F438" s="34"/>
      <c r="G438" s="35" t="str">
        <f aca="false">IF(B438="","",MONTH(B438))</f>
        <v/>
      </c>
      <c r="H438" s="35" t="str">
        <f aca="false">IF(B438="","",YEAR(B438))</f>
        <v/>
      </c>
    </row>
    <row r="439" customFormat="false" ht="15" hidden="false" customHeight="false" outlineLevel="0" collapsed="false">
      <c r="B439" s="31"/>
      <c r="C439" s="32"/>
      <c r="D439" s="33" t="str">
        <f aca="false">IF(C439="","",IFERROR(INDEX(Listas!$C$5:$C$64,MATCH(C439,Listas!$B$5:$B$64,0)),"Ver Listas"))</f>
        <v/>
      </c>
      <c r="E439" s="32"/>
      <c r="F439" s="34"/>
      <c r="G439" s="35" t="str">
        <f aca="false">IF(B439="","",MONTH(B439))</f>
        <v/>
      </c>
      <c r="H439" s="35" t="str">
        <f aca="false">IF(B439="","",YEAR(B439))</f>
        <v/>
      </c>
    </row>
    <row r="440" customFormat="false" ht="15" hidden="false" customHeight="false" outlineLevel="0" collapsed="false">
      <c r="B440" s="31"/>
      <c r="C440" s="32"/>
      <c r="D440" s="33" t="str">
        <f aca="false">IF(C440="","",IFERROR(INDEX(Listas!$C$5:$C$64,MATCH(C440,Listas!$B$5:$B$64,0)),"Ver Listas"))</f>
        <v/>
      </c>
      <c r="E440" s="32"/>
      <c r="F440" s="34"/>
      <c r="G440" s="35" t="str">
        <f aca="false">IF(B440="","",MONTH(B440))</f>
        <v/>
      </c>
      <c r="H440" s="35" t="str">
        <f aca="false">IF(B440="","",YEAR(B440))</f>
        <v/>
      </c>
    </row>
    <row r="441" customFormat="false" ht="15" hidden="false" customHeight="false" outlineLevel="0" collapsed="false">
      <c r="B441" s="31"/>
      <c r="C441" s="32"/>
      <c r="D441" s="33" t="str">
        <f aca="false">IF(C441="","",IFERROR(INDEX(Listas!$C$5:$C$64,MATCH(C441,Listas!$B$5:$B$64,0)),"Ver Listas"))</f>
        <v/>
      </c>
      <c r="E441" s="32"/>
      <c r="F441" s="34"/>
      <c r="G441" s="35" t="str">
        <f aca="false">IF(B441="","",MONTH(B441))</f>
        <v/>
      </c>
      <c r="H441" s="35" t="str">
        <f aca="false">IF(B441="","",YEAR(B441))</f>
        <v/>
      </c>
    </row>
    <row r="442" customFormat="false" ht="15" hidden="false" customHeight="false" outlineLevel="0" collapsed="false">
      <c r="B442" s="31"/>
      <c r="C442" s="32"/>
      <c r="D442" s="33" t="str">
        <f aca="false">IF(C442="","",IFERROR(INDEX(Listas!$C$5:$C$64,MATCH(C442,Listas!$B$5:$B$64,0)),"Ver Listas"))</f>
        <v/>
      </c>
      <c r="E442" s="32"/>
      <c r="F442" s="34"/>
      <c r="G442" s="35" t="str">
        <f aca="false">IF(B442="","",MONTH(B442))</f>
        <v/>
      </c>
      <c r="H442" s="35" t="str">
        <f aca="false">IF(B442="","",YEAR(B442))</f>
        <v/>
      </c>
    </row>
    <row r="443" customFormat="false" ht="15" hidden="false" customHeight="false" outlineLevel="0" collapsed="false">
      <c r="B443" s="31"/>
      <c r="C443" s="32"/>
      <c r="D443" s="33" t="str">
        <f aca="false">IF(C443="","",IFERROR(INDEX(Listas!$C$5:$C$64,MATCH(C443,Listas!$B$5:$B$64,0)),"Ver Listas"))</f>
        <v/>
      </c>
      <c r="E443" s="32"/>
      <c r="F443" s="34"/>
      <c r="G443" s="35" t="str">
        <f aca="false">IF(B443="","",MONTH(B443))</f>
        <v/>
      </c>
      <c r="H443" s="35" t="str">
        <f aca="false">IF(B443="","",YEAR(B443))</f>
        <v/>
      </c>
    </row>
    <row r="444" customFormat="false" ht="15" hidden="false" customHeight="false" outlineLevel="0" collapsed="false">
      <c r="B444" s="31"/>
      <c r="C444" s="32"/>
      <c r="D444" s="33" t="str">
        <f aca="false">IF(C444="","",IFERROR(INDEX(Listas!$C$5:$C$64,MATCH(C444,Listas!$B$5:$B$64,0)),"Ver Listas"))</f>
        <v/>
      </c>
      <c r="E444" s="32"/>
      <c r="F444" s="34"/>
      <c r="G444" s="35" t="str">
        <f aca="false">IF(B444="","",MONTH(B444))</f>
        <v/>
      </c>
      <c r="H444" s="35" t="str">
        <f aca="false">IF(B444="","",YEAR(B444))</f>
        <v/>
      </c>
    </row>
    <row r="445" customFormat="false" ht="15" hidden="false" customHeight="false" outlineLevel="0" collapsed="false">
      <c r="B445" s="31"/>
      <c r="C445" s="32"/>
      <c r="D445" s="33" t="str">
        <f aca="false">IF(C445="","",IFERROR(INDEX(Listas!$C$5:$C$64,MATCH(C445,Listas!$B$5:$B$64,0)),"Ver Listas"))</f>
        <v/>
      </c>
      <c r="E445" s="32"/>
      <c r="F445" s="34"/>
      <c r="G445" s="35" t="str">
        <f aca="false">IF(B445="","",MONTH(B445))</f>
        <v/>
      </c>
      <c r="H445" s="35" t="str">
        <f aca="false">IF(B445="","",YEAR(B445))</f>
        <v/>
      </c>
    </row>
    <row r="446" customFormat="false" ht="15" hidden="false" customHeight="false" outlineLevel="0" collapsed="false">
      <c r="B446" s="31"/>
      <c r="C446" s="32"/>
      <c r="D446" s="33" t="str">
        <f aca="false">IF(C446="","",IFERROR(INDEX(Listas!$C$5:$C$64,MATCH(C446,Listas!$B$5:$B$64,0)),"Ver Listas"))</f>
        <v/>
      </c>
      <c r="E446" s="32"/>
      <c r="F446" s="34"/>
      <c r="G446" s="35" t="str">
        <f aca="false">IF(B446="","",MONTH(B446))</f>
        <v/>
      </c>
      <c r="H446" s="35" t="str">
        <f aca="false">IF(B446="","",YEAR(B446))</f>
        <v/>
      </c>
    </row>
    <row r="447" customFormat="false" ht="15" hidden="false" customHeight="false" outlineLevel="0" collapsed="false">
      <c r="B447" s="31"/>
      <c r="C447" s="32"/>
      <c r="D447" s="33" t="str">
        <f aca="false">IF(C447="","",IFERROR(INDEX(Listas!$C$5:$C$64,MATCH(C447,Listas!$B$5:$B$64,0)),"Ver Listas"))</f>
        <v/>
      </c>
      <c r="E447" s="32"/>
      <c r="F447" s="34"/>
      <c r="G447" s="35" t="str">
        <f aca="false">IF(B447="","",MONTH(B447))</f>
        <v/>
      </c>
      <c r="H447" s="35" t="str">
        <f aca="false">IF(B447="","",YEAR(B447))</f>
        <v/>
      </c>
    </row>
    <row r="448" customFormat="false" ht="15" hidden="false" customHeight="false" outlineLevel="0" collapsed="false">
      <c r="B448" s="31"/>
      <c r="C448" s="32"/>
      <c r="D448" s="33" t="str">
        <f aca="false">IF(C448="","",IFERROR(INDEX(Listas!$C$5:$C$64,MATCH(C448,Listas!$B$5:$B$64,0)),"Ver Listas"))</f>
        <v/>
      </c>
      <c r="E448" s="32"/>
      <c r="F448" s="34"/>
      <c r="G448" s="35" t="str">
        <f aca="false">IF(B448="","",MONTH(B448))</f>
        <v/>
      </c>
      <c r="H448" s="35" t="str">
        <f aca="false">IF(B448="","",YEAR(B448))</f>
        <v/>
      </c>
    </row>
    <row r="449" customFormat="false" ht="15" hidden="false" customHeight="false" outlineLevel="0" collapsed="false">
      <c r="B449" s="31"/>
      <c r="C449" s="32"/>
      <c r="D449" s="33" t="str">
        <f aca="false">IF(C449="","",IFERROR(INDEX(Listas!$C$5:$C$64,MATCH(C449,Listas!$B$5:$B$64,0)),"Ver Listas"))</f>
        <v/>
      </c>
      <c r="E449" s="32"/>
      <c r="F449" s="34"/>
      <c r="G449" s="35" t="str">
        <f aca="false">IF(B449="","",MONTH(B449))</f>
        <v/>
      </c>
      <c r="H449" s="35" t="str">
        <f aca="false">IF(B449="","",YEAR(B449))</f>
        <v/>
      </c>
    </row>
    <row r="450" customFormat="false" ht="15" hidden="false" customHeight="false" outlineLevel="0" collapsed="false">
      <c r="B450" s="31"/>
      <c r="C450" s="32"/>
      <c r="D450" s="33" t="str">
        <f aca="false">IF(C450="","",IFERROR(INDEX(Listas!$C$5:$C$64,MATCH(C450,Listas!$B$5:$B$64,0)),"Ver Listas"))</f>
        <v/>
      </c>
      <c r="E450" s="32"/>
      <c r="F450" s="34"/>
      <c r="G450" s="35" t="str">
        <f aca="false">IF(B450="","",MONTH(B450))</f>
        <v/>
      </c>
      <c r="H450" s="35" t="str">
        <f aca="false">IF(B450="","",YEAR(B450))</f>
        <v/>
      </c>
    </row>
    <row r="451" customFormat="false" ht="15" hidden="false" customHeight="false" outlineLevel="0" collapsed="false">
      <c r="B451" s="31"/>
      <c r="C451" s="32"/>
      <c r="D451" s="33" t="str">
        <f aca="false">IF(C451="","",IFERROR(INDEX(Listas!$C$5:$C$64,MATCH(C451,Listas!$B$5:$B$64,0)),"Ver Listas"))</f>
        <v/>
      </c>
      <c r="E451" s="32"/>
      <c r="F451" s="34"/>
      <c r="G451" s="35" t="str">
        <f aca="false">IF(B451="","",MONTH(B451))</f>
        <v/>
      </c>
      <c r="H451" s="35" t="str">
        <f aca="false">IF(B451="","",YEAR(B451))</f>
        <v/>
      </c>
    </row>
    <row r="452" customFormat="false" ht="15" hidden="false" customHeight="false" outlineLevel="0" collapsed="false">
      <c r="B452" s="31"/>
      <c r="C452" s="32"/>
      <c r="D452" s="33" t="str">
        <f aca="false">IF(C452="","",IFERROR(INDEX(Listas!$C$5:$C$64,MATCH(C452,Listas!$B$5:$B$64,0)),"Ver Listas"))</f>
        <v/>
      </c>
      <c r="E452" s="32"/>
      <c r="F452" s="34"/>
      <c r="G452" s="35" t="str">
        <f aca="false">IF(B452="","",MONTH(B452))</f>
        <v/>
      </c>
      <c r="H452" s="35" t="str">
        <f aca="false">IF(B452="","",YEAR(B452))</f>
        <v/>
      </c>
    </row>
    <row r="453" customFormat="false" ht="15" hidden="false" customHeight="false" outlineLevel="0" collapsed="false">
      <c r="B453" s="31"/>
      <c r="C453" s="32"/>
      <c r="D453" s="33" t="str">
        <f aca="false">IF(C453="","",IFERROR(INDEX(Listas!$C$5:$C$64,MATCH(C453,Listas!$B$5:$B$64,0)),"Ver Listas"))</f>
        <v/>
      </c>
      <c r="E453" s="32"/>
      <c r="F453" s="34"/>
      <c r="G453" s="35" t="str">
        <f aca="false">IF(B453="","",MONTH(B453))</f>
        <v/>
      </c>
      <c r="H453" s="35" t="str">
        <f aca="false">IF(B453="","",YEAR(B453))</f>
        <v/>
      </c>
    </row>
    <row r="454" customFormat="false" ht="15" hidden="false" customHeight="false" outlineLevel="0" collapsed="false">
      <c r="B454" s="31"/>
      <c r="C454" s="32"/>
      <c r="D454" s="33" t="str">
        <f aca="false">IF(C454="","",IFERROR(INDEX(Listas!$C$5:$C$64,MATCH(C454,Listas!$B$5:$B$64,0)),"Ver Listas"))</f>
        <v/>
      </c>
      <c r="E454" s="32"/>
      <c r="F454" s="34"/>
      <c r="G454" s="35" t="str">
        <f aca="false">IF(B454="","",MONTH(B454))</f>
        <v/>
      </c>
      <c r="H454" s="35" t="str">
        <f aca="false">IF(B454="","",YEAR(B454))</f>
        <v/>
      </c>
    </row>
    <row r="455" customFormat="false" ht="15" hidden="false" customHeight="false" outlineLevel="0" collapsed="false">
      <c r="B455" s="31"/>
      <c r="C455" s="32"/>
      <c r="D455" s="33" t="str">
        <f aca="false">IF(C455="","",IFERROR(INDEX(Listas!$C$5:$C$64,MATCH(C455,Listas!$B$5:$B$64,0)),"Ver Listas"))</f>
        <v/>
      </c>
      <c r="E455" s="32"/>
      <c r="F455" s="34"/>
      <c r="G455" s="35" t="str">
        <f aca="false">IF(B455="","",MONTH(B455))</f>
        <v/>
      </c>
      <c r="H455" s="35" t="str">
        <f aca="false">IF(B455="","",YEAR(B455))</f>
        <v/>
      </c>
    </row>
    <row r="456" customFormat="false" ht="15" hidden="false" customHeight="false" outlineLevel="0" collapsed="false">
      <c r="B456" s="31"/>
      <c r="C456" s="32"/>
      <c r="D456" s="33" t="str">
        <f aca="false">IF(C456="","",IFERROR(INDEX(Listas!$C$5:$C$64,MATCH(C456,Listas!$B$5:$B$64,0)),"Ver Listas"))</f>
        <v/>
      </c>
      <c r="E456" s="32"/>
      <c r="F456" s="34"/>
      <c r="G456" s="35" t="str">
        <f aca="false">IF(B456="","",MONTH(B456))</f>
        <v/>
      </c>
      <c r="H456" s="35" t="str">
        <f aca="false">IF(B456="","",YEAR(B456))</f>
        <v/>
      </c>
    </row>
    <row r="457" customFormat="false" ht="15" hidden="false" customHeight="false" outlineLevel="0" collapsed="false">
      <c r="B457" s="31"/>
      <c r="C457" s="32"/>
      <c r="D457" s="33" t="str">
        <f aca="false">IF(C457="","",IFERROR(INDEX(Listas!$C$5:$C$64,MATCH(C457,Listas!$B$5:$B$64,0)),"Ver Listas"))</f>
        <v/>
      </c>
      <c r="E457" s="32"/>
      <c r="F457" s="34"/>
      <c r="G457" s="35" t="str">
        <f aca="false">IF(B457="","",MONTH(B457))</f>
        <v/>
      </c>
      <c r="H457" s="35" t="str">
        <f aca="false">IF(B457="","",YEAR(B457))</f>
        <v/>
      </c>
    </row>
    <row r="458" customFormat="false" ht="15" hidden="false" customHeight="false" outlineLevel="0" collapsed="false">
      <c r="B458" s="31"/>
      <c r="C458" s="32"/>
      <c r="D458" s="33" t="str">
        <f aca="false">IF(C458="","",IFERROR(INDEX(Listas!$C$5:$C$64,MATCH(C458,Listas!$B$5:$B$64,0)),"Ver Listas"))</f>
        <v/>
      </c>
      <c r="E458" s="32"/>
      <c r="F458" s="34"/>
      <c r="G458" s="35" t="str">
        <f aca="false">IF(B458="","",MONTH(B458))</f>
        <v/>
      </c>
      <c r="H458" s="35" t="str">
        <f aca="false">IF(B458="","",YEAR(B458))</f>
        <v/>
      </c>
    </row>
    <row r="459" customFormat="false" ht="15" hidden="false" customHeight="false" outlineLevel="0" collapsed="false">
      <c r="B459" s="31"/>
      <c r="C459" s="32"/>
      <c r="D459" s="33" t="str">
        <f aca="false">IF(C459="","",IFERROR(INDEX(Listas!$C$5:$C$64,MATCH(C459,Listas!$B$5:$B$64,0)),"Ver Listas"))</f>
        <v/>
      </c>
      <c r="E459" s="32"/>
      <c r="F459" s="34"/>
      <c r="G459" s="35" t="str">
        <f aca="false">IF(B459="","",MONTH(B459))</f>
        <v/>
      </c>
      <c r="H459" s="35" t="str">
        <f aca="false">IF(B459="","",YEAR(B459))</f>
        <v/>
      </c>
    </row>
    <row r="460" customFormat="false" ht="15" hidden="false" customHeight="false" outlineLevel="0" collapsed="false">
      <c r="B460" s="31"/>
      <c r="C460" s="32"/>
      <c r="D460" s="33" t="str">
        <f aca="false">IF(C460="","",IFERROR(INDEX(Listas!$C$5:$C$64,MATCH(C460,Listas!$B$5:$B$64,0)),"Ver Listas"))</f>
        <v/>
      </c>
      <c r="E460" s="32"/>
      <c r="F460" s="34"/>
      <c r="G460" s="35" t="str">
        <f aca="false">IF(B460="","",MONTH(B460))</f>
        <v/>
      </c>
      <c r="H460" s="35" t="str">
        <f aca="false">IF(B460="","",YEAR(B460))</f>
        <v/>
      </c>
    </row>
    <row r="461" customFormat="false" ht="15" hidden="false" customHeight="false" outlineLevel="0" collapsed="false">
      <c r="B461" s="31"/>
      <c r="C461" s="32"/>
      <c r="D461" s="33" t="str">
        <f aca="false">IF(C461="","",IFERROR(INDEX(Listas!$C$5:$C$64,MATCH(C461,Listas!$B$5:$B$64,0)),"Ver Listas"))</f>
        <v/>
      </c>
      <c r="E461" s="32"/>
      <c r="F461" s="34"/>
      <c r="G461" s="35" t="str">
        <f aca="false">IF(B461="","",MONTH(B461))</f>
        <v/>
      </c>
      <c r="H461" s="35" t="str">
        <f aca="false">IF(B461="","",YEAR(B461))</f>
        <v/>
      </c>
    </row>
    <row r="462" customFormat="false" ht="15" hidden="false" customHeight="false" outlineLevel="0" collapsed="false">
      <c r="B462" s="31"/>
      <c r="C462" s="32"/>
      <c r="D462" s="33" t="str">
        <f aca="false">IF(C462="","",IFERROR(INDEX(Listas!$C$5:$C$64,MATCH(C462,Listas!$B$5:$B$64,0)),"Ver Listas"))</f>
        <v/>
      </c>
      <c r="E462" s="32"/>
      <c r="F462" s="34"/>
      <c r="G462" s="35" t="str">
        <f aca="false">IF(B462="","",MONTH(B462))</f>
        <v/>
      </c>
      <c r="H462" s="35" t="str">
        <f aca="false">IF(B462="","",YEAR(B462))</f>
        <v/>
      </c>
    </row>
    <row r="463" customFormat="false" ht="15" hidden="false" customHeight="false" outlineLevel="0" collapsed="false">
      <c r="B463" s="31"/>
      <c r="C463" s="32"/>
      <c r="D463" s="33" t="str">
        <f aca="false">IF(C463="","",IFERROR(INDEX(Listas!$C$5:$C$64,MATCH(C463,Listas!$B$5:$B$64,0)),"Ver Listas"))</f>
        <v/>
      </c>
      <c r="E463" s="32"/>
      <c r="F463" s="34"/>
      <c r="G463" s="35" t="str">
        <f aca="false">IF(B463="","",MONTH(B463))</f>
        <v/>
      </c>
      <c r="H463" s="35" t="str">
        <f aca="false">IF(B463="","",YEAR(B463))</f>
        <v/>
      </c>
    </row>
    <row r="464" customFormat="false" ht="15" hidden="false" customHeight="false" outlineLevel="0" collapsed="false">
      <c r="B464" s="31"/>
      <c r="C464" s="32"/>
      <c r="D464" s="33" t="str">
        <f aca="false">IF(C464="","",IFERROR(INDEX(Listas!$C$5:$C$64,MATCH(C464,Listas!$B$5:$B$64,0)),"Ver Listas"))</f>
        <v/>
      </c>
      <c r="E464" s="32"/>
      <c r="F464" s="34"/>
      <c r="G464" s="35" t="str">
        <f aca="false">IF(B464="","",MONTH(B464))</f>
        <v/>
      </c>
      <c r="H464" s="35" t="str">
        <f aca="false">IF(B464="","",YEAR(B464))</f>
        <v/>
      </c>
    </row>
    <row r="465" customFormat="false" ht="15" hidden="false" customHeight="false" outlineLevel="0" collapsed="false">
      <c r="B465" s="31"/>
      <c r="C465" s="32"/>
      <c r="D465" s="33" t="str">
        <f aca="false">IF(C465="","",IFERROR(INDEX(Listas!$C$5:$C$64,MATCH(C465,Listas!$B$5:$B$64,0)),"Ver Listas"))</f>
        <v/>
      </c>
      <c r="E465" s="32"/>
      <c r="F465" s="34"/>
      <c r="G465" s="35" t="str">
        <f aca="false">IF(B465="","",MONTH(B465))</f>
        <v/>
      </c>
      <c r="H465" s="35" t="str">
        <f aca="false">IF(B465="","",YEAR(B465))</f>
        <v/>
      </c>
    </row>
    <row r="466" customFormat="false" ht="15" hidden="false" customHeight="false" outlineLevel="0" collapsed="false">
      <c r="B466" s="31"/>
      <c r="C466" s="32"/>
      <c r="D466" s="33" t="str">
        <f aca="false">IF(C466="","",IFERROR(INDEX(Listas!$C$5:$C$64,MATCH(C466,Listas!$B$5:$B$64,0)),"Ver Listas"))</f>
        <v/>
      </c>
      <c r="E466" s="32"/>
      <c r="F466" s="34"/>
      <c r="G466" s="35" t="str">
        <f aca="false">IF(B466="","",MONTH(B466))</f>
        <v/>
      </c>
      <c r="H466" s="35" t="str">
        <f aca="false">IF(B466="","",YEAR(B466))</f>
        <v/>
      </c>
    </row>
    <row r="467" customFormat="false" ht="15" hidden="false" customHeight="false" outlineLevel="0" collapsed="false">
      <c r="B467" s="31"/>
      <c r="C467" s="32"/>
      <c r="D467" s="33" t="str">
        <f aca="false">IF(C467="","",IFERROR(INDEX(Listas!$C$5:$C$64,MATCH(C467,Listas!$B$5:$B$64,0)),"Ver Listas"))</f>
        <v/>
      </c>
      <c r="E467" s="32"/>
      <c r="F467" s="34"/>
      <c r="G467" s="35" t="str">
        <f aca="false">IF(B467="","",MONTH(B467))</f>
        <v/>
      </c>
      <c r="H467" s="35" t="str">
        <f aca="false">IF(B467="","",YEAR(B467))</f>
        <v/>
      </c>
    </row>
    <row r="468" customFormat="false" ht="15" hidden="false" customHeight="false" outlineLevel="0" collapsed="false">
      <c r="B468" s="31"/>
      <c r="C468" s="32"/>
      <c r="D468" s="33" t="str">
        <f aca="false">IF(C468="","",IFERROR(INDEX(Listas!$C$5:$C$64,MATCH(C468,Listas!$B$5:$B$64,0)),"Ver Listas"))</f>
        <v/>
      </c>
      <c r="E468" s="32"/>
      <c r="F468" s="34"/>
      <c r="G468" s="35" t="str">
        <f aca="false">IF(B468="","",MONTH(B468))</f>
        <v/>
      </c>
      <c r="H468" s="35" t="str">
        <f aca="false">IF(B468="","",YEAR(B468))</f>
        <v/>
      </c>
    </row>
    <row r="469" customFormat="false" ht="15" hidden="false" customHeight="false" outlineLevel="0" collapsed="false">
      <c r="B469" s="31"/>
      <c r="C469" s="32"/>
      <c r="D469" s="33" t="str">
        <f aca="false">IF(C469="","",IFERROR(INDEX(Listas!$C$5:$C$64,MATCH(C469,Listas!$B$5:$B$64,0)),"Ver Listas"))</f>
        <v/>
      </c>
      <c r="E469" s="32"/>
      <c r="F469" s="34"/>
      <c r="G469" s="35" t="str">
        <f aca="false">IF(B469="","",MONTH(B469))</f>
        <v/>
      </c>
      <c r="H469" s="35" t="str">
        <f aca="false">IF(B469="","",YEAR(B469))</f>
        <v/>
      </c>
    </row>
    <row r="470" customFormat="false" ht="15" hidden="false" customHeight="false" outlineLevel="0" collapsed="false">
      <c r="B470" s="31"/>
      <c r="C470" s="32"/>
      <c r="D470" s="33" t="str">
        <f aca="false">IF(C470="","",IFERROR(INDEX(Listas!$C$5:$C$64,MATCH(C470,Listas!$B$5:$B$64,0)),"Ver Listas"))</f>
        <v/>
      </c>
      <c r="E470" s="32"/>
      <c r="F470" s="34"/>
      <c r="G470" s="35" t="str">
        <f aca="false">IF(B470="","",MONTH(B470))</f>
        <v/>
      </c>
      <c r="H470" s="35" t="str">
        <f aca="false">IF(B470="","",YEAR(B470))</f>
        <v/>
      </c>
    </row>
    <row r="471" customFormat="false" ht="15" hidden="false" customHeight="false" outlineLevel="0" collapsed="false">
      <c r="B471" s="31"/>
      <c r="C471" s="32"/>
      <c r="D471" s="33" t="str">
        <f aca="false">IF(C471="","",IFERROR(INDEX(Listas!$C$5:$C$64,MATCH(C471,Listas!$B$5:$B$64,0)),"Ver Listas"))</f>
        <v/>
      </c>
      <c r="E471" s="32"/>
      <c r="F471" s="34"/>
      <c r="G471" s="35" t="str">
        <f aca="false">IF(B471="","",MONTH(B471))</f>
        <v/>
      </c>
      <c r="H471" s="35" t="str">
        <f aca="false">IF(B471="","",YEAR(B471))</f>
        <v/>
      </c>
    </row>
    <row r="472" customFormat="false" ht="15" hidden="false" customHeight="false" outlineLevel="0" collapsed="false">
      <c r="B472" s="31"/>
      <c r="C472" s="32"/>
      <c r="D472" s="33" t="str">
        <f aca="false">IF(C472="","",IFERROR(INDEX(Listas!$C$5:$C$64,MATCH(C472,Listas!$B$5:$B$64,0)),"Ver Listas"))</f>
        <v/>
      </c>
      <c r="E472" s="32"/>
      <c r="F472" s="34"/>
      <c r="G472" s="35" t="str">
        <f aca="false">IF(B472="","",MONTH(B472))</f>
        <v/>
      </c>
      <c r="H472" s="35" t="str">
        <f aca="false">IF(B472="","",YEAR(B472))</f>
        <v/>
      </c>
    </row>
    <row r="473" customFormat="false" ht="15" hidden="false" customHeight="false" outlineLevel="0" collapsed="false">
      <c r="B473" s="31"/>
      <c r="C473" s="32"/>
      <c r="D473" s="33" t="str">
        <f aca="false">IF(C473="","",IFERROR(INDEX(Listas!$C$5:$C$64,MATCH(C473,Listas!$B$5:$B$64,0)),"Ver Listas"))</f>
        <v/>
      </c>
      <c r="E473" s="32"/>
      <c r="F473" s="34"/>
      <c r="G473" s="35" t="str">
        <f aca="false">IF(B473="","",MONTH(B473))</f>
        <v/>
      </c>
      <c r="H473" s="35" t="str">
        <f aca="false">IF(B473="","",YEAR(B473))</f>
        <v/>
      </c>
    </row>
    <row r="474" customFormat="false" ht="15" hidden="false" customHeight="false" outlineLevel="0" collapsed="false">
      <c r="B474" s="31"/>
      <c r="C474" s="32"/>
      <c r="D474" s="33" t="str">
        <f aca="false">IF(C474="","",IFERROR(INDEX(Listas!$C$5:$C$64,MATCH(C474,Listas!$B$5:$B$64,0)),"Ver Listas"))</f>
        <v/>
      </c>
      <c r="E474" s="32"/>
      <c r="F474" s="34"/>
      <c r="G474" s="35" t="str">
        <f aca="false">IF(B474="","",MONTH(B474))</f>
        <v/>
      </c>
      <c r="H474" s="35" t="str">
        <f aca="false">IF(B474="","",YEAR(B474))</f>
        <v/>
      </c>
    </row>
    <row r="475" customFormat="false" ht="15" hidden="false" customHeight="false" outlineLevel="0" collapsed="false">
      <c r="B475" s="31"/>
      <c r="C475" s="32"/>
      <c r="D475" s="33" t="str">
        <f aca="false">IF(C475="","",IFERROR(INDEX(Listas!$C$5:$C$64,MATCH(C475,Listas!$B$5:$B$64,0)),"Ver Listas"))</f>
        <v/>
      </c>
      <c r="E475" s="32"/>
      <c r="F475" s="34"/>
      <c r="G475" s="35" t="str">
        <f aca="false">IF(B475="","",MONTH(B475))</f>
        <v/>
      </c>
      <c r="H475" s="35" t="str">
        <f aca="false">IF(B475="","",YEAR(B475))</f>
        <v/>
      </c>
    </row>
    <row r="476" customFormat="false" ht="15" hidden="false" customHeight="false" outlineLevel="0" collapsed="false">
      <c r="B476" s="31"/>
      <c r="C476" s="32"/>
      <c r="D476" s="33" t="str">
        <f aca="false">IF(C476="","",IFERROR(INDEX(Listas!$C$5:$C$64,MATCH(C476,Listas!$B$5:$B$64,0)),"Ver Listas"))</f>
        <v/>
      </c>
      <c r="E476" s="32"/>
      <c r="F476" s="34"/>
      <c r="G476" s="35" t="str">
        <f aca="false">IF(B476="","",MONTH(B476))</f>
        <v/>
      </c>
      <c r="H476" s="35" t="str">
        <f aca="false">IF(B476="","",YEAR(B476))</f>
        <v/>
      </c>
    </row>
    <row r="477" customFormat="false" ht="15" hidden="false" customHeight="false" outlineLevel="0" collapsed="false">
      <c r="B477" s="31"/>
      <c r="C477" s="32"/>
      <c r="D477" s="33" t="str">
        <f aca="false">IF(C477="","",IFERROR(INDEX(Listas!$C$5:$C$64,MATCH(C477,Listas!$B$5:$B$64,0)),"Ver Listas"))</f>
        <v/>
      </c>
      <c r="E477" s="32"/>
      <c r="F477" s="34"/>
      <c r="G477" s="35" t="str">
        <f aca="false">IF(B477="","",MONTH(B477))</f>
        <v/>
      </c>
      <c r="H477" s="35" t="str">
        <f aca="false">IF(B477="","",YEAR(B477))</f>
        <v/>
      </c>
    </row>
    <row r="478" customFormat="false" ht="15" hidden="false" customHeight="false" outlineLevel="0" collapsed="false">
      <c r="B478" s="31"/>
      <c r="C478" s="32"/>
      <c r="D478" s="33" t="str">
        <f aca="false">IF(C478="","",IFERROR(INDEX(Listas!$C$5:$C$64,MATCH(C478,Listas!$B$5:$B$64,0)),"Ver Listas"))</f>
        <v/>
      </c>
      <c r="E478" s="32"/>
      <c r="F478" s="34"/>
      <c r="G478" s="35" t="str">
        <f aca="false">IF(B478="","",MONTH(B478))</f>
        <v/>
      </c>
      <c r="H478" s="35" t="str">
        <f aca="false">IF(B478="","",YEAR(B478))</f>
        <v/>
      </c>
    </row>
    <row r="479" customFormat="false" ht="15" hidden="false" customHeight="false" outlineLevel="0" collapsed="false">
      <c r="B479" s="31"/>
      <c r="C479" s="32"/>
      <c r="D479" s="33" t="str">
        <f aca="false">IF(C479="","",IFERROR(INDEX(Listas!$C$5:$C$64,MATCH(C479,Listas!$B$5:$B$64,0)),"Ver Listas"))</f>
        <v/>
      </c>
      <c r="E479" s="32"/>
      <c r="F479" s="34"/>
      <c r="G479" s="35" t="str">
        <f aca="false">IF(B479="","",MONTH(B479))</f>
        <v/>
      </c>
      <c r="H479" s="35" t="str">
        <f aca="false">IF(B479="","",YEAR(B479))</f>
        <v/>
      </c>
    </row>
    <row r="480" customFormat="false" ht="15" hidden="false" customHeight="false" outlineLevel="0" collapsed="false">
      <c r="B480" s="31"/>
      <c r="C480" s="32"/>
      <c r="D480" s="33" t="str">
        <f aca="false">IF(C480="","",IFERROR(INDEX(Listas!$C$5:$C$64,MATCH(C480,Listas!$B$5:$B$64,0)),"Ver Listas"))</f>
        <v/>
      </c>
      <c r="E480" s="32"/>
      <c r="F480" s="34"/>
      <c r="G480" s="35" t="str">
        <f aca="false">IF(B480="","",MONTH(B480))</f>
        <v/>
      </c>
      <c r="H480" s="35" t="str">
        <f aca="false">IF(B480="","",YEAR(B480))</f>
        <v/>
      </c>
    </row>
    <row r="481" customFormat="false" ht="15" hidden="false" customHeight="false" outlineLevel="0" collapsed="false">
      <c r="B481" s="31"/>
      <c r="C481" s="32"/>
      <c r="D481" s="33" t="str">
        <f aca="false">IF(C481="","",IFERROR(INDEX(Listas!$C$5:$C$64,MATCH(C481,Listas!$B$5:$B$64,0)),"Ver Listas"))</f>
        <v/>
      </c>
      <c r="E481" s="32"/>
      <c r="F481" s="34"/>
      <c r="G481" s="35" t="str">
        <f aca="false">IF(B481="","",MONTH(B481))</f>
        <v/>
      </c>
      <c r="H481" s="35" t="str">
        <f aca="false">IF(B481="","",YEAR(B481))</f>
        <v/>
      </c>
    </row>
    <row r="482" customFormat="false" ht="15" hidden="false" customHeight="false" outlineLevel="0" collapsed="false">
      <c r="B482" s="31"/>
      <c r="C482" s="32"/>
      <c r="D482" s="33" t="str">
        <f aca="false">IF(C482="","",IFERROR(INDEX(Listas!$C$5:$C$64,MATCH(C482,Listas!$B$5:$B$64,0)),"Ver Listas"))</f>
        <v/>
      </c>
      <c r="E482" s="32"/>
      <c r="F482" s="34"/>
      <c r="G482" s="35" t="str">
        <f aca="false">IF(B482="","",MONTH(B482))</f>
        <v/>
      </c>
      <c r="H482" s="35" t="str">
        <f aca="false">IF(B482="","",YEAR(B482))</f>
        <v/>
      </c>
    </row>
    <row r="483" customFormat="false" ht="15" hidden="false" customHeight="false" outlineLevel="0" collapsed="false">
      <c r="B483" s="31"/>
      <c r="C483" s="32"/>
      <c r="D483" s="33" t="str">
        <f aca="false">IF(C483="","",IFERROR(INDEX(Listas!$C$5:$C$64,MATCH(C483,Listas!$B$5:$B$64,0)),"Ver Listas"))</f>
        <v/>
      </c>
      <c r="E483" s="32"/>
      <c r="F483" s="34"/>
      <c r="G483" s="35" t="str">
        <f aca="false">IF(B483="","",MONTH(B483))</f>
        <v/>
      </c>
      <c r="H483" s="35" t="str">
        <f aca="false">IF(B483="","",YEAR(B483))</f>
        <v/>
      </c>
    </row>
    <row r="484" customFormat="false" ht="15" hidden="false" customHeight="false" outlineLevel="0" collapsed="false">
      <c r="B484" s="31"/>
      <c r="C484" s="32"/>
      <c r="D484" s="33" t="str">
        <f aca="false">IF(C484="","",IFERROR(INDEX(Listas!$C$5:$C$64,MATCH(C484,Listas!$B$5:$B$64,0)),"Ver Listas"))</f>
        <v/>
      </c>
      <c r="E484" s="32"/>
      <c r="F484" s="34"/>
      <c r="G484" s="35" t="str">
        <f aca="false">IF(B484="","",MONTH(B484))</f>
        <v/>
      </c>
      <c r="H484" s="35" t="str">
        <f aca="false">IF(B484="","",YEAR(B484))</f>
        <v/>
      </c>
    </row>
    <row r="485" customFormat="false" ht="15" hidden="false" customHeight="false" outlineLevel="0" collapsed="false">
      <c r="B485" s="31"/>
      <c r="C485" s="32"/>
      <c r="D485" s="33" t="str">
        <f aca="false">IF(C485="","",IFERROR(INDEX(Listas!$C$5:$C$64,MATCH(C485,Listas!$B$5:$B$64,0)),"Ver Listas"))</f>
        <v/>
      </c>
      <c r="E485" s="32"/>
      <c r="F485" s="34"/>
      <c r="G485" s="35" t="str">
        <f aca="false">IF(B485="","",MONTH(B485))</f>
        <v/>
      </c>
      <c r="H485" s="35" t="str">
        <f aca="false">IF(B485="","",YEAR(B485))</f>
        <v/>
      </c>
    </row>
    <row r="486" customFormat="false" ht="15" hidden="false" customHeight="false" outlineLevel="0" collapsed="false">
      <c r="B486" s="31"/>
      <c r="C486" s="32"/>
      <c r="D486" s="33" t="str">
        <f aca="false">IF(C486="","",IFERROR(INDEX(Listas!$C$5:$C$64,MATCH(C486,Listas!$B$5:$B$64,0)),"Ver Listas"))</f>
        <v/>
      </c>
      <c r="E486" s="32"/>
      <c r="F486" s="34"/>
      <c r="G486" s="35" t="str">
        <f aca="false">IF(B486="","",MONTH(B486))</f>
        <v/>
      </c>
      <c r="H486" s="35" t="str">
        <f aca="false">IF(B486="","",YEAR(B486))</f>
        <v/>
      </c>
    </row>
    <row r="487" customFormat="false" ht="15" hidden="false" customHeight="false" outlineLevel="0" collapsed="false">
      <c r="B487" s="31"/>
      <c r="C487" s="32"/>
      <c r="D487" s="33" t="str">
        <f aca="false">IF(C487="","",IFERROR(INDEX(Listas!$C$5:$C$64,MATCH(C487,Listas!$B$5:$B$64,0)),"Ver Listas"))</f>
        <v/>
      </c>
      <c r="E487" s="32"/>
      <c r="F487" s="34"/>
      <c r="G487" s="35" t="str">
        <f aca="false">IF(B487="","",MONTH(B487))</f>
        <v/>
      </c>
      <c r="H487" s="35" t="str">
        <f aca="false">IF(B487="","",YEAR(B487))</f>
        <v/>
      </c>
    </row>
    <row r="488" customFormat="false" ht="15" hidden="false" customHeight="false" outlineLevel="0" collapsed="false">
      <c r="B488" s="31"/>
      <c r="C488" s="32"/>
      <c r="D488" s="33" t="str">
        <f aca="false">IF(C488="","",IFERROR(INDEX(Listas!$C$5:$C$64,MATCH(C488,Listas!$B$5:$B$64,0)),"Ver Listas"))</f>
        <v/>
      </c>
      <c r="E488" s="32"/>
      <c r="F488" s="34"/>
      <c r="G488" s="35" t="str">
        <f aca="false">IF(B488="","",MONTH(B488))</f>
        <v/>
      </c>
      <c r="H488" s="35" t="str">
        <f aca="false">IF(B488="","",YEAR(B488))</f>
        <v/>
      </c>
    </row>
    <row r="489" customFormat="false" ht="15" hidden="false" customHeight="false" outlineLevel="0" collapsed="false">
      <c r="B489" s="31"/>
      <c r="C489" s="32"/>
      <c r="D489" s="33" t="str">
        <f aca="false">IF(C489="","",IFERROR(INDEX(Listas!$C$5:$C$64,MATCH(C489,Listas!$B$5:$B$64,0)),"Ver Listas"))</f>
        <v/>
      </c>
      <c r="E489" s="32"/>
      <c r="F489" s="34"/>
      <c r="G489" s="35" t="str">
        <f aca="false">IF(B489="","",MONTH(B489))</f>
        <v/>
      </c>
      <c r="H489" s="35" t="str">
        <f aca="false">IF(B489="","",YEAR(B489))</f>
        <v/>
      </c>
    </row>
    <row r="490" customFormat="false" ht="15" hidden="false" customHeight="false" outlineLevel="0" collapsed="false">
      <c r="B490" s="31"/>
      <c r="C490" s="32"/>
      <c r="D490" s="33" t="str">
        <f aca="false">IF(C490="","",IFERROR(INDEX(Listas!$C$5:$C$64,MATCH(C490,Listas!$B$5:$B$64,0)),"Ver Listas"))</f>
        <v/>
      </c>
      <c r="E490" s="32"/>
      <c r="F490" s="34"/>
      <c r="G490" s="35" t="str">
        <f aca="false">IF(B490="","",MONTH(B490))</f>
        <v/>
      </c>
      <c r="H490" s="35" t="str">
        <f aca="false">IF(B490="","",YEAR(B490))</f>
        <v/>
      </c>
    </row>
    <row r="491" customFormat="false" ht="15" hidden="false" customHeight="false" outlineLevel="0" collapsed="false">
      <c r="B491" s="31"/>
      <c r="C491" s="32"/>
      <c r="D491" s="33" t="str">
        <f aca="false">IF(C491="","",IFERROR(INDEX(Listas!$C$5:$C$64,MATCH(C491,Listas!$B$5:$B$64,0)),"Ver Listas"))</f>
        <v/>
      </c>
      <c r="E491" s="32"/>
      <c r="F491" s="34"/>
      <c r="G491" s="35" t="str">
        <f aca="false">IF(B491="","",MONTH(B491))</f>
        <v/>
      </c>
      <c r="H491" s="35" t="str">
        <f aca="false">IF(B491="","",YEAR(B491))</f>
        <v/>
      </c>
    </row>
    <row r="492" customFormat="false" ht="15" hidden="false" customHeight="false" outlineLevel="0" collapsed="false">
      <c r="B492" s="31"/>
      <c r="C492" s="32"/>
      <c r="D492" s="33" t="str">
        <f aca="false">IF(C492="","",IFERROR(INDEX(Listas!$C$5:$C$64,MATCH(C492,Listas!$B$5:$B$64,0)),"Ver Listas"))</f>
        <v/>
      </c>
      <c r="E492" s="32"/>
      <c r="F492" s="34"/>
      <c r="G492" s="35" t="str">
        <f aca="false">IF(B492="","",MONTH(B492))</f>
        <v/>
      </c>
      <c r="H492" s="35" t="str">
        <f aca="false">IF(B492="","",YEAR(B492))</f>
        <v/>
      </c>
    </row>
    <row r="493" customFormat="false" ht="15" hidden="false" customHeight="false" outlineLevel="0" collapsed="false">
      <c r="B493" s="31"/>
      <c r="C493" s="32"/>
      <c r="D493" s="33" t="str">
        <f aca="false">IF(C493="","",IFERROR(INDEX(Listas!$C$5:$C$64,MATCH(C493,Listas!$B$5:$B$64,0)),"Ver Listas"))</f>
        <v/>
      </c>
      <c r="E493" s="32"/>
      <c r="F493" s="34"/>
      <c r="G493" s="35" t="str">
        <f aca="false">IF(B493="","",MONTH(B493))</f>
        <v/>
      </c>
      <c r="H493" s="35" t="str">
        <f aca="false">IF(B493="","",YEAR(B493))</f>
        <v/>
      </c>
    </row>
    <row r="494" customFormat="false" ht="15" hidden="false" customHeight="false" outlineLevel="0" collapsed="false">
      <c r="B494" s="31"/>
      <c r="C494" s="32"/>
      <c r="D494" s="33" t="str">
        <f aca="false">IF(C494="","",IFERROR(INDEX(Listas!$C$5:$C$64,MATCH(C494,Listas!$B$5:$B$64,0)),"Ver Listas"))</f>
        <v/>
      </c>
      <c r="E494" s="32"/>
      <c r="F494" s="34"/>
      <c r="G494" s="35" t="str">
        <f aca="false">IF(B494="","",MONTH(B494))</f>
        <v/>
      </c>
      <c r="H494" s="35" t="str">
        <f aca="false">IF(B494="","",YEAR(B494))</f>
        <v/>
      </c>
    </row>
    <row r="495" customFormat="false" ht="15" hidden="false" customHeight="false" outlineLevel="0" collapsed="false">
      <c r="B495" s="31"/>
      <c r="C495" s="32"/>
      <c r="D495" s="33" t="str">
        <f aca="false">IF(C495="","",IFERROR(INDEX(Listas!$C$5:$C$64,MATCH(C495,Listas!$B$5:$B$64,0)),"Ver Listas"))</f>
        <v/>
      </c>
      <c r="E495" s="32"/>
      <c r="F495" s="34"/>
      <c r="G495" s="35" t="str">
        <f aca="false">IF(B495="","",MONTH(B495))</f>
        <v/>
      </c>
      <c r="H495" s="35" t="str">
        <f aca="false">IF(B495="","",YEAR(B495))</f>
        <v/>
      </c>
    </row>
    <row r="496" customFormat="false" ht="15" hidden="false" customHeight="false" outlineLevel="0" collapsed="false">
      <c r="B496" s="31"/>
      <c r="C496" s="32"/>
      <c r="D496" s="33" t="str">
        <f aca="false">IF(C496="","",IFERROR(INDEX(Listas!$C$5:$C$64,MATCH(C496,Listas!$B$5:$B$64,0)),"Ver Listas"))</f>
        <v/>
      </c>
      <c r="E496" s="32"/>
      <c r="F496" s="34"/>
      <c r="G496" s="35" t="str">
        <f aca="false">IF(B496="","",MONTH(B496))</f>
        <v/>
      </c>
      <c r="H496" s="35" t="str">
        <f aca="false">IF(B496="","",YEAR(B496))</f>
        <v/>
      </c>
    </row>
    <row r="497" customFormat="false" ht="15" hidden="false" customHeight="false" outlineLevel="0" collapsed="false">
      <c r="B497" s="31"/>
      <c r="C497" s="32"/>
      <c r="D497" s="33" t="str">
        <f aca="false">IF(C497="","",IFERROR(INDEX(Listas!$C$5:$C$64,MATCH(C497,Listas!$B$5:$B$64,0)),"Ver Listas"))</f>
        <v/>
      </c>
      <c r="E497" s="32"/>
      <c r="F497" s="34"/>
      <c r="G497" s="35" t="str">
        <f aca="false">IF(B497="","",MONTH(B497))</f>
        <v/>
      </c>
      <c r="H497" s="35" t="str">
        <f aca="false">IF(B497="","",YEAR(B497))</f>
        <v/>
      </c>
    </row>
    <row r="498" customFormat="false" ht="15" hidden="false" customHeight="false" outlineLevel="0" collapsed="false">
      <c r="B498" s="31"/>
      <c r="C498" s="32"/>
      <c r="D498" s="33" t="str">
        <f aca="false">IF(C498="","",IFERROR(INDEX(Listas!$C$5:$C$64,MATCH(C498,Listas!$B$5:$B$64,0)),"Ver Listas"))</f>
        <v/>
      </c>
      <c r="E498" s="32"/>
      <c r="F498" s="34"/>
      <c r="G498" s="35" t="str">
        <f aca="false">IF(B498="","",MONTH(B498))</f>
        <v/>
      </c>
      <c r="H498" s="35" t="str">
        <f aca="false">IF(B498="","",YEAR(B498))</f>
        <v/>
      </c>
    </row>
    <row r="499" customFormat="false" ht="15" hidden="false" customHeight="false" outlineLevel="0" collapsed="false">
      <c r="B499" s="31"/>
      <c r="C499" s="32"/>
      <c r="D499" s="33" t="str">
        <f aca="false">IF(C499="","",IFERROR(INDEX(Listas!$C$5:$C$64,MATCH(C499,Listas!$B$5:$B$64,0)),"Ver Listas"))</f>
        <v/>
      </c>
      <c r="E499" s="32"/>
      <c r="F499" s="34"/>
      <c r="G499" s="35" t="str">
        <f aca="false">IF(B499="","",MONTH(B499))</f>
        <v/>
      </c>
      <c r="H499" s="35" t="str">
        <f aca="false">IF(B499="","",YEAR(B499))</f>
        <v/>
      </c>
    </row>
    <row r="500" customFormat="false" ht="15" hidden="false" customHeight="false" outlineLevel="0" collapsed="false">
      <c r="B500" s="31"/>
      <c r="C500" s="32"/>
      <c r="D500" s="33" t="str">
        <f aca="false">IF(C500="","",IFERROR(INDEX(Listas!$C$5:$C$64,MATCH(C500,Listas!$B$5:$B$64,0)),"Ver Listas"))</f>
        <v/>
      </c>
      <c r="E500" s="32"/>
      <c r="F500" s="34"/>
      <c r="G500" s="35" t="str">
        <f aca="false">IF(B500="","",MONTH(B500))</f>
        <v/>
      </c>
      <c r="H500" s="35" t="str">
        <f aca="false">IF(B500="","",YEAR(B500))</f>
        <v/>
      </c>
    </row>
    <row r="501" customFormat="false" ht="15" hidden="false" customHeight="false" outlineLevel="0" collapsed="false">
      <c r="B501" s="31"/>
      <c r="C501" s="32"/>
      <c r="D501" s="33" t="str">
        <f aca="false">IF(C501="","",IFERROR(INDEX(Listas!$C$5:$C$64,MATCH(C501,Listas!$B$5:$B$64,0)),"Ver Listas"))</f>
        <v/>
      </c>
      <c r="E501" s="32"/>
      <c r="F501" s="34"/>
      <c r="G501" s="35" t="str">
        <f aca="false">IF(B501="","",MONTH(B501))</f>
        <v/>
      </c>
      <c r="H501" s="35" t="str">
        <f aca="false">IF(B501="","",YEAR(B501))</f>
        <v/>
      </c>
    </row>
    <row r="502" customFormat="false" ht="15" hidden="false" customHeight="false" outlineLevel="0" collapsed="false">
      <c r="B502" s="31"/>
      <c r="C502" s="32"/>
      <c r="D502" s="33" t="str">
        <f aca="false">IF(C502="","",IFERROR(INDEX(Listas!$C$5:$C$64,MATCH(C502,Listas!$B$5:$B$64,0)),"Ver Listas"))</f>
        <v/>
      </c>
      <c r="E502" s="32"/>
      <c r="F502" s="34"/>
      <c r="G502" s="35" t="str">
        <f aca="false">IF(B502="","",MONTH(B502))</f>
        <v/>
      </c>
      <c r="H502" s="35" t="str">
        <f aca="false">IF(B502="","",YEAR(B502))</f>
        <v/>
      </c>
    </row>
    <row r="503" customFormat="false" ht="15" hidden="false" customHeight="false" outlineLevel="0" collapsed="false">
      <c r="B503" s="31"/>
      <c r="C503" s="32"/>
      <c r="D503" s="33" t="str">
        <f aca="false">IF(C503="","",IFERROR(INDEX(Listas!$C$5:$C$64,MATCH(C503,Listas!$B$5:$B$64,0)),"Ver Listas"))</f>
        <v/>
      </c>
      <c r="E503" s="32"/>
      <c r="F503" s="34"/>
      <c r="G503" s="35" t="str">
        <f aca="false">IF(B503="","",MONTH(B503))</f>
        <v/>
      </c>
      <c r="H503" s="35" t="str">
        <f aca="false">IF(B503="","",YEAR(B503))</f>
        <v/>
      </c>
    </row>
    <row r="504" customFormat="false" ht="15" hidden="false" customHeight="false" outlineLevel="0" collapsed="false">
      <c r="B504" s="31"/>
      <c r="C504" s="32"/>
      <c r="D504" s="33" t="str">
        <f aca="false">IF(C504="","",IFERROR(INDEX(Listas!$C$5:$C$64,MATCH(C504,Listas!$B$5:$B$64,0)),"Ver Listas"))</f>
        <v/>
      </c>
      <c r="E504" s="32"/>
      <c r="F504" s="34"/>
      <c r="G504" s="35" t="str">
        <f aca="false">IF(B504="","",MONTH(B504))</f>
        <v/>
      </c>
      <c r="H504" s="35" t="str">
        <f aca="false">IF(B504="","",YEAR(B504))</f>
        <v/>
      </c>
    </row>
    <row r="505" customFormat="false" ht="15" hidden="false" customHeight="false" outlineLevel="0" collapsed="false">
      <c r="B505" s="31"/>
      <c r="C505" s="32"/>
      <c r="D505" s="33" t="str">
        <f aca="false">IF(C505="","",IFERROR(INDEX(Listas!$C$5:$C$64,MATCH(C505,Listas!$B$5:$B$64,0)),"Ver Listas"))</f>
        <v/>
      </c>
      <c r="E505" s="32"/>
      <c r="F505" s="34"/>
      <c r="G505" s="35" t="str">
        <f aca="false">IF(B505="","",MONTH(B505))</f>
        <v/>
      </c>
      <c r="H505" s="35" t="str">
        <f aca="false">IF(B505="","",YEAR(B505))</f>
        <v/>
      </c>
    </row>
    <row r="506" customFormat="false" ht="15" hidden="false" customHeight="false" outlineLevel="0" collapsed="false">
      <c r="B506" s="31"/>
      <c r="C506" s="32"/>
      <c r="D506" s="33" t="str">
        <f aca="false">IF(C506="","",IFERROR(INDEX(Listas!$C$5:$C$64,MATCH(C506,Listas!$B$5:$B$64,0)),"Ver Listas"))</f>
        <v/>
      </c>
      <c r="E506" s="32"/>
      <c r="F506" s="34"/>
      <c r="G506" s="35" t="str">
        <f aca="false">IF(B506="","",MONTH(B506))</f>
        <v/>
      </c>
      <c r="H506" s="35" t="str">
        <f aca="false">IF(B506="","",YEAR(B506))</f>
        <v/>
      </c>
    </row>
    <row r="507" customFormat="false" ht="15" hidden="false" customHeight="false" outlineLevel="0" collapsed="false">
      <c r="B507" s="31"/>
      <c r="C507" s="32"/>
      <c r="D507" s="33" t="str">
        <f aca="false">IF(C507="","",IFERROR(INDEX(Listas!$C$5:$C$64,MATCH(C507,Listas!$B$5:$B$64,0)),"Ver Listas"))</f>
        <v/>
      </c>
      <c r="E507" s="32"/>
      <c r="F507" s="34"/>
      <c r="G507" s="35" t="str">
        <f aca="false">IF(B507="","",MONTH(B507))</f>
        <v/>
      </c>
      <c r="H507" s="35" t="str">
        <f aca="false">IF(B507="","",YEAR(B507))</f>
        <v/>
      </c>
    </row>
  </sheetData>
  <dataValidations count="2">
    <dataValidation allowBlank="true" error="Escolha uma categoria da lista (ou crie uma nova na aba Listas)." errorStyle="stop" errorTitle="Categoria" operator="between" showDropDown="false" showErrorMessage="true" showInputMessage="false" sqref="C8:C507" type="list">
      <formula1>Listas!$B$5:$B$64</formula1>
      <formula2>0</formula2>
    </dataValidation>
    <dataValidation allowBlank="true" error="Digite uma data no formato dd/mm/aaaa." errorStyle="stop" errorTitle="Data" operator="greaterThan" showDropDown="false" showErrorMessage="true" showInputMessage="false" sqref="B8:B507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302A"/>
    <pageSetUpPr fitToPage="false"/>
  </sheetPr>
  <dimension ref="A1:P3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3"/>
    <col collapsed="false" customWidth="true" hidden="false" outlineLevel="0" max="3" min="3" style="0" width="30"/>
    <col collapsed="false" customWidth="true" hidden="false" outlineLevel="0" max="4" min="4" style="0" width="15"/>
    <col collapsed="false" customWidth="true" hidden="false" outlineLevel="0" max="5" min="5" style="0" width="22"/>
    <col collapsed="false" customWidth="true" hidden="false" outlineLevel="0" max="6" min="6" style="0" width="7"/>
    <col collapsed="false" customWidth="true" hidden="false" outlineLevel="0" max="7" min="7" style="0" width="8"/>
    <col collapsed="false" customWidth="true" hidden="false" outlineLevel="0" max="8" min="8" style="0" width="14"/>
    <col collapsed="false" customWidth="true" hidden="false" outlineLevel="0" max="9" min="9" style="0" width="18"/>
    <col collapsed="false" customWidth="true" hidden="false" outlineLevel="0" max="10" min="10" style="0" width="3"/>
    <col collapsed="false" customWidth="true" hidden="false" outlineLevel="0" max="11" min="11" style="0" width="30"/>
    <col collapsed="false" customWidth="true" hidden="false" outlineLevel="0" max="12" min="12" style="0" width="16"/>
    <col collapsed="false" customWidth="true" hidden="false" outlineLevel="0" max="13" min="13" style="0" width="11"/>
    <col collapsed="false" customWidth="true" hidden="false" outlineLevel="0" max="15" min="14" style="0" width="3"/>
  </cols>
  <sheetData>
    <row r="1" customFormat="false" ht="15" hidden="false" customHeight="false" outlineLevel="0" collapsed="false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30" hidden="false" customHeight="true" outlineLevel="0" collapsed="false">
      <c r="A2" s="1"/>
      <c r="B2" s="3" t="s">
        <v>90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customFormat="false" ht="15" hidden="false" customHeight="false" outlineLevel="0" collapsed="false">
      <c r="A3" s="1"/>
      <c r="B3" s="4" t="s">
        <v>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5" customFormat="false" ht="15" hidden="false" customHeight="false" outlineLevel="0" collapsed="false">
      <c r="B5" s="15" t="s">
        <v>92</v>
      </c>
    </row>
    <row r="7" customFormat="false" ht="30" hidden="false" customHeight="true" outlineLevel="0" collapsed="false">
      <c r="B7" s="36" t="s">
        <v>61</v>
      </c>
      <c r="C7" s="36" t="s">
        <v>93</v>
      </c>
      <c r="D7" s="36" t="s">
        <v>94</v>
      </c>
      <c r="E7" s="36" t="s">
        <v>95</v>
      </c>
      <c r="F7" s="36" t="s">
        <v>66</v>
      </c>
      <c r="G7" s="36" t="s">
        <v>67</v>
      </c>
      <c r="H7" s="36" t="s">
        <v>96</v>
      </c>
      <c r="I7" s="36" t="s">
        <v>97</v>
      </c>
      <c r="K7" s="37" t="s">
        <v>98</v>
      </c>
      <c r="L7" s="37" t="s">
        <v>99</v>
      </c>
      <c r="M7" s="37" t="s">
        <v>100</v>
      </c>
    </row>
    <row r="8" customFormat="false" ht="15" hidden="false" customHeight="false" outlineLevel="0" collapsed="false">
      <c r="B8" s="31" t="n">
        <v>46027</v>
      </c>
      <c r="C8" s="32" t="s">
        <v>101</v>
      </c>
      <c r="D8" s="34" t="n">
        <v>300</v>
      </c>
      <c r="E8" s="32" t="s">
        <v>102</v>
      </c>
      <c r="F8" s="35" t="n">
        <f aca="false">IF(B8="","",MONTH(B8))</f>
        <v>1</v>
      </c>
      <c r="G8" s="35" t="n">
        <f aca="false">IF(B8="","",YEAR(B8))</f>
        <v>2026</v>
      </c>
      <c r="H8" s="38" t="n">
        <v>0.1</v>
      </c>
      <c r="I8" s="20" t="n">
        <f aca="false">IF(D8="","",D8*(1+N(H8)))</f>
        <v>330</v>
      </c>
      <c r="K8" s="33" t="str">
        <f aca="false">'Guia de Investimentos'!B6</f>
        <v>Poupança</v>
      </c>
      <c r="L8" s="20" t="n">
        <f aca="false">SUMIF($C$8:$C$307,K8,$D$8:$D$307)</f>
        <v>0</v>
      </c>
      <c r="M8" s="39" t="n">
        <f aca="false">IF($L$23=0,0,L8/$L$23)</f>
        <v>0</v>
      </c>
    </row>
    <row r="9" customFormat="false" ht="15" hidden="false" customHeight="false" outlineLevel="0" collapsed="false">
      <c r="B9" s="31" t="n">
        <v>46027</v>
      </c>
      <c r="C9" s="32" t="s">
        <v>103</v>
      </c>
      <c r="D9" s="34" t="n">
        <v>200</v>
      </c>
      <c r="E9" s="32" t="s">
        <v>104</v>
      </c>
      <c r="F9" s="35" t="n">
        <f aca="false">IF(B9="","",MONTH(B9))</f>
        <v>1</v>
      </c>
      <c r="G9" s="35" t="n">
        <f aca="false">IF(B9="","",YEAR(B9))</f>
        <v>2026</v>
      </c>
      <c r="H9" s="38" t="n">
        <v>0.09</v>
      </c>
      <c r="I9" s="20" t="n">
        <f aca="false">IF(D9="","",D9*(1+N(H9)))</f>
        <v>218</v>
      </c>
      <c r="K9" s="33" t="str">
        <f aca="false">'Guia de Investimentos'!B7</f>
        <v>Tesouro Selic</v>
      </c>
      <c r="L9" s="20" t="n">
        <f aca="false">SUMIF($C$8:$C$307,K9,$D$8:$D$307)</f>
        <v>300</v>
      </c>
      <c r="M9" s="39" t="n">
        <f aca="false">IF($L$23=0,0,L9/$L$23)</f>
        <v>0.6</v>
      </c>
    </row>
    <row r="10" customFormat="false" ht="15" hidden="false" customHeight="false" outlineLevel="0" collapsed="false">
      <c r="B10" s="31"/>
      <c r="C10" s="32"/>
      <c r="D10" s="34"/>
      <c r="E10" s="32"/>
      <c r="F10" s="35" t="str">
        <f aca="false">IF(B10="","",MONTH(B10))</f>
        <v/>
      </c>
      <c r="G10" s="35" t="str">
        <f aca="false">IF(B10="","",YEAR(B10))</f>
        <v/>
      </c>
      <c r="H10" s="38"/>
      <c r="I10" s="20" t="str">
        <f aca="false">IF(D10="","",D10*(1+N(H10)))</f>
        <v/>
      </c>
      <c r="K10" s="33" t="str">
        <f aca="false">'Guia de Investimentos'!B8</f>
        <v>Tesouro IPCA+</v>
      </c>
      <c r="L10" s="20" t="n">
        <f aca="false">SUMIF($C$8:$C$307,K10,$D$8:$D$307)</f>
        <v>0</v>
      </c>
      <c r="M10" s="39" t="n">
        <f aca="false">IF($L$23=0,0,L10/$L$23)</f>
        <v>0</v>
      </c>
    </row>
    <row r="11" customFormat="false" ht="15" hidden="false" customHeight="false" outlineLevel="0" collapsed="false">
      <c r="B11" s="31"/>
      <c r="C11" s="32"/>
      <c r="D11" s="34"/>
      <c r="E11" s="32"/>
      <c r="F11" s="35" t="str">
        <f aca="false">IF(B11="","",MONTH(B11))</f>
        <v/>
      </c>
      <c r="G11" s="35" t="str">
        <f aca="false">IF(B11="","",YEAR(B11))</f>
        <v/>
      </c>
      <c r="H11" s="38"/>
      <c r="I11" s="20" t="str">
        <f aca="false">IF(D11="","",D11*(1+N(H11)))</f>
        <v/>
      </c>
      <c r="K11" s="33" t="str">
        <f aca="false">'Guia de Investimentos'!B9</f>
        <v>Tesouro Prefixado</v>
      </c>
      <c r="L11" s="20" t="n">
        <f aca="false">SUMIF($C$8:$C$307,K11,$D$8:$D$307)</f>
        <v>0</v>
      </c>
      <c r="M11" s="39" t="n">
        <f aca="false">IF($L$23=0,0,L11/$L$23)</f>
        <v>0</v>
      </c>
    </row>
    <row r="12" customFormat="false" ht="15" hidden="false" customHeight="false" outlineLevel="0" collapsed="false">
      <c r="B12" s="31"/>
      <c r="C12" s="32"/>
      <c r="D12" s="34"/>
      <c r="E12" s="32"/>
      <c r="F12" s="35" t="str">
        <f aca="false">IF(B12="","",MONTH(B12))</f>
        <v/>
      </c>
      <c r="G12" s="35" t="str">
        <f aca="false">IF(B12="","",YEAR(B12))</f>
        <v/>
      </c>
      <c r="H12" s="38"/>
      <c r="I12" s="20" t="str">
        <f aca="false">IF(D12="","",D12*(1+N(H12)))</f>
        <v/>
      </c>
      <c r="K12" s="33" t="str">
        <f aca="false">'Guia de Investimentos'!B10</f>
        <v>CDB</v>
      </c>
      <c r="L12" s="20" t="n">
        <f aca="false">SUMIF($C$8:$C$307,K12,$D$8:$D$307)</f>
        <v>0</v>
      </c>
      <c r="M12" s="39" t="n">
        <f aca="false">IF($L$23=0,0,L12/$L$23)</f>
        <v>0</v>
      </c>
    </row>
    <row r="13" customFormat="false" ht="15" hidden="false" customHeight="false" outlineLevel="0" collapsed="false">
      <c r="B13" s="31"/>
      <c r="C13" s="32"/>
      <c r="D13" s="34"/>
      <c r="E13" s="32"/>
      <c r="F13" s="35" t="str">
        <f aca="false">IF(B13="","",MONTH(B13))</f>
        <v/>
      </c>
      <c r="G13" s="35" t="str">
        <f aca="false">IF(B13="","",YEAR(B13))</f>
        <v/>
      </c>
      <c r="H13" s="38"/>
      <c r="I13" s="20" t="str">
        <f aca="false">IF(D13="","",D13*(1+N(H13)))</f>
        <v/>
      </c>
      <c r="K13" s="33" t="str">
        <f aca="false">'Guia de Investimentos'!B11</f>
        <v>LCI / LCA</v>
      </c>
      <c r="L13" s="20" t="n">
        <f aca="false">SUMIF($C$8:$C$307,K13,$D$8:$D$307)</f>
        <v>0</v>
      </c>
      <c r="M13" s="39" t="n">
        <f aca="false">IF($L$23=0,0,L13/$L$23)</f>
        <v>0</v>
      </c>
    </row>
    <row r="14" customFormat="false" ht="15" hidden="false" customHeight="false" outlineLevel="0" collapsed="false">
      <c r="B14" s="31"/>
      <c r="C14" s="32"/>
      <c r="D14" s="34"/>
      <c r="E14" s="32"/>
      <c r="F14" s="35" t="str">
        <f aca="false">IF(B14="","",MONTH(B14))</f>
        <v/>
      </c>
      <c r="G14" s="35" t="str">
        <f aca="false">IF(B14="","",YEAR(B14))</f>
        <v/>
      </c>
      <c r="H14" s="38"/>
      <c r="I14" s="20" t="str">
        <f aca="false">IF(D14="","",D14*(1+N(H14)))</f>
        <v/>
      </c>
      <c r="K14" s="33" t="str">
        <f aca="false">'Guia de Investimentos'!B12</f>
        <v>Fundos de Renda Fixa</v>
      </c>
      <c r="L14" s="20" t="n">
        <f aca="false">SUMIF($C$8:$C$307,K14,$D$8:$D$307)</f>
        <v>0</v>
      </c>
      <c r="M14" s="39" t="n">
        <f aca="false">IF($L$23=0,0,L14/$L$23)</f>
        <v>0</v>
      </c>
    </row>
    <row r="15" customFormat="false" ht="15" hidden="false" customHeight="false" outlineLevel="0" collapsed="false">
      <c r="B15" s="31"/>
      <c r="C15" s="32"/>
      <c r="D15" s="34"/>
      <c r="E15" s="32"/>
      <c r="F15" s="35" t="str">
        <f aca="false">IF(B15="","",MONTH(B15))</f>
        <v/>
      </c>
      <c r="G15" s="35" t="str">
        <f aca="false">IF(B15="","",YEAR(B15))</f>
        <v/>
      </c>
      <c r="H15" s="38"/>
      <c r="I15" s="20" t="str">
        <f aca="false">IF(D15="","",D15*(1+N(H15)))</f>
        <v/>
      </c>
      <c r="K15" s="33" t="str">
        <f aca="false">'Guia de Investimentos'!B13</f>
        <v>Fundos Imobiliários (FIIs)</v>
      </c>
      <c r="L15" s="20" t="n">
        <f aca="false">SUMIF($C$8:$C$307,K15,$D$8:$D$307)</f>
        <v>200</v>
      </c>
      <c r="M15" s="39" t="n">
        <f aca="false">IF($L$23=0,0,L15/$L$23)</f>
        <v>0.4</v>
      </c>
    </row>
    <row r="16" customFormat="false" ht="15" hidden="false" customHeight="false" outlineLevel="0" collapsed="false">
      <c r="B16" s="31"/>
      <c r="C16" s="32"/>
      <c r="D16" s="34"/>
      <c r="E16" s="32"/>
      <c r="F16" s="35" t="str">
        <f aca="false">IF(B16="","",MONTH(B16))</f>
        <v/>
      </c>
      <c r="G16" s="35" t="str">
        <f aca="false">IF(B16="","",YEAR(B16))</f>
        <v/>
      </c>
      <c r="H16" s="38"/>
      <c r="I16" s="20" t="str">
        <f aca="false">IF(D16="","",D16*(1+N(H16)))</f>
        <v/>
      </c>
      <c r="K16" s="33" t="str">
        <f aca="false">'Guia de Investimentos'!B14</f>
        <v>Imóveis (aluguel)</v>
      </c>
      <c r="L16" s="20" t="n">
        <f aca="false">SUMIF($C$8:$C$307,K16,$D$8:$D$307)</f>
        <v>0</v>
      </c>
      <c r="M16" s="39" t="n">
        <f aca="false">IF($L$23=0,0,L16/$L$23)</f>
        <v>0</v>
      </c>
    </row>
    <row r="17" customFormat="false" ht="15" hidden="false" customHeight="false" outlineLevel="0" collapsed="false">
      <c r="B17" s="31"/>
      <c r="C17" s="32"/>
      <c r="D17" s="34"/>
      <c r="E17" s="32"/>
      <c r="F17" s="35" t="str">
        <f aca="false">IF(B17="","",MONTH(B17))</f>
        <v/>
      </c>
      <c r="G17" s="35" t="str">
        <f aca="false">IF(B17="","",YEAR(B17))</f>
        <v/>
      </c>
      <c r="H17" s="38"/>
      <c r="I17" s="20" t="str">
        <f aca="false">IF(D17="","",D17*(1+N(H17)))</f>
        <v/>
      </c>
      <c r="K17" s="33" t="str">
        <f aca="false">'Guia de Investimentos'!B15</f>
        <v>Ações (Bolsa de Valores)</v>
      </c>
      <c r="L17" s="20" t="n">
        <f aca="false">SUMIF($C$8:$C$307,K17,$D$8:$D$307)</f>
        <v>0</v>
      </c>
      <c r="M17" s="39" t="n">
        <f aca="false">IF($L$23=0,0,L17/$L$23)</f>
        <v>0</v>
      </c>
    </row>
    <row r="18" customFormat="false" ht="15" hidden="false" customHeight="false" outlineLevel="0" collapsed="false">
      <c r="B18" s="31"/>
      <c r="C18" s="32"/>
      <c r="D18" s="34"/>
      <c r="E18" s="32"/>
      <c r="F18" s="35" t="str">
        <f aca="false">IF(B18="","",MONTH(B18))</f>
        <v/>
      </c>
      <c r="G18" s="35" t="str">
        <f aca="false">IF(B18="","",YEAR(B18))</f>
        <v/>
      </c>
      <c r="H18" s="38"/>
      <c r="I18" s="20" t="str">
        <f aca="false">IF(D18="","",D18*(1+N(H18)))</f>
        <v/>
      </c>
      <c r="K18" s="33" t="str">
        <f aca="false">'Guia de Investimentos'!B16</f>
        <v>ETFs (fundos de índice)</v>
      </c>
      <c r="L18" s="20" t="n">
        <f aca="false">SUMIF($C$8:$C$307,K18,$D$8:$D$307)</f>
        <v>0</v>
      </c>
      <c r="M18" s="39" t="n">
        <f aca="false">IF($L$23=0,0,L18/$L$23)</f>
        <v>0</v>
      </c>
    </row>
    <row r="19" customFormat="false" ht="15" hidden="false" customHeight="false" outlineLevel="0" collapsed="false">
      <c r="B19" s="31"/>
      <c r="C19" s="32"/>
      <c r="D19" s="34"/>
      <c r="E19" s="32"/>
      <c r="F19" s="35" t="str">
        <f aca="false">IF(B19="","",MONTH(B19))</f>
        <v/>
      </c>
      <c r="G19" s="35" t="str">
        <f aca="false">IF(B19="","",YEAR(B19))</f>
        <v/>
      </c>
      <c r="H19" s="38"/>
      <c r="I19" s="20" t="str">
        <f aca="false">IF(D19="","",D19*(1+N(H19)))</f>
        <v/>
      </c>
      <c r="K19" s="33" t="str">
        <f aca="false">'Guia de Investimentos'!B17</f>
        <v>Dólar</v>
      </c>
      <c r="L19" s="20" t="n">
        <f aca="false">SUMIF($C$8:$C$307,K19,$D$8:$D$307)</f>
        <v>0</v>
      </c>
      <c r="M19" s="39" t="n">
        <f aca="false">IF($L$23=0,0,L19/$L$23)</f>
        <v>0</v>
      </c>
    </row>
    <row r="20" customFormat="false" ht="15" hidden="false" customHeight="false" outlineLevel="0" collapsed="false">
      <c r="B20" s="31"/>
      <c r="C20" s="32"/>
      <c r="D20" s="34"/>
      <c r="E20" s="32"/>
      <c r="F20" s="35" t="str">
        <f aca="false">IF(B20="","",MONTH(B20))</f>
        <v/>
      </c>
      <c r="G20" s="35" t="str">
        <f aca="false">IF(B20="","",YEAR(B20))</f>
        <v/>
      </c>
      <c r="H20" s="38"/>
      <c r="I20" s="20" t="str">
        <f aca="false">IF(D20="","",D20*(1+N(H20)))</f>
        <v/>
      </c>
      <c r="K20" s="33" t="str">
        <f aca="false">'Guia de Investimentos'!B18</f>
        <v>Euro</v>
      </c>
      <c r="L20" s="20" t="n">
        <f aca="false">SUMIF($C$8:$C$307,K20,$D$8:$D$307)</f>
        <v>0</v>
      </c>
      <c r="M20" s="39" t="n">
        <f aca="false">IF($L$23=0,0,L20/$L$23)</f>
        <v>0</v>
      </c>
    </row>
    <row r="21" customFormat="false" ht="15" hidden="false" customHeight="false" outlineLevel="0" collapsed="false">
      <c r="B21" s="31"/>
      <c r="C21" s="32"/>
      <c r="D21" s="34"/>
      <c r="E21" s="32"/>
      <c r="F21" s="35" t="str">
        <f aca="false">IF(B21="","",MONTH(B21))</f>
        <v/>
      </c>
      <c r="G21" s="35" t="str">
        <f aca="false">IF(B21="","",YEAR(B21))</f>
        <v/>
      </c>
      <c r="H21" s="38"/>
      <c r="I21" s="20" t="str">
        <f aca="false">IF(D21="","",D21*(1+N(H21)))</f>
        <v/>
      </c>
      <c r="K21" s="33" t="str">
        <f aca="false">'Guia de Investimentos'!B19</f>
        <v>Previdência Privada (PGBL/VGBL)</v>
      </c>
      <c r="L21" s="20" t="n">
        <f aca="false">SUMIF($C$8:$C$307,K21,$D$8:$D$307)</f>
        <v>0</v>
      </c>
      <c r="M21" s="39" t="n">
        <f aca="false">IF($L$23=0,0,L21/$L$23)</f>
        <v>0</v>
      </c>
    </row>
    <row r="22" customFormat="false" ht="15" hidden="false" customHeight="false" outlineLevel="0" collapsed="false">
      <c r="B22" s="31"/>
      <c r="C22" s="32"/>
      <c r="D22" s="34"/>
      <c r="E22" s="32"/>
      <c r="F22" s="35" t="str">
        <f aca="false">IF(B22="","",MONTH(B22))</f>
        <v/>
      </c>
      <c r="G22" s="35" t="str">
        <f aca="false">IF(B22="","",YEAR(B22))</f>
        <v/>
      </c>
      <c r="H22" s="38"/>
      <c r="I22" s="20" t="str">
        <f aca="false">IF(D22="","",D22*(1+N(H22)))</f>
        <v/>
      </c>
      <c r="K22" s="33" t="str">
        <f aca="false">'Guia de Investimentos'!B20</f>
        <v>Outros</v>
      </c>
      <c r="L22" s="20" t="n">
        <f aca="false">SUMIF($C$8:$C$307,K22,$D$8:$D$307)</f>
        <v>0</v>
      </c>
      <c r="M22" s="39" t="n">
        <f aca="false">IF($L$23=0,0,L22/$L$23)</f>
        <v>0</v>
      </c>
    </row>
    <row r="23" customFormat="false" ht="15" hidden="false" customHeight="false" outlineLevel="0" collapsed="false">
      <c r="B23" s="31"/>
      <c r="C23" s="32"/>
      <c r="D23" s="34"/>
      <c r="E23" s="32"/>
      <c r="F23" s="35" t="str">
        <f aca="false">IF(B23="","",MONTH(B23))</f>
        <v/>
      </c>
      <c r="G23" s="35" t="str">
        <f aca="false">IF(B23="","",YEAR(B23))</f>
        <v/>
      </c>
      <c r="H23" s="38"/>
      <c r="I23" s="20" t="str">
        <f aca="false">IF(D23="","",D23*(1+N(H23)))</f>
        <v/>
      </c>
      <c r="K23" s="24" t="s">
        <v>105</v>
      </c>
      <c r="L23" s="40" t="n">
        <f aca="false">SUM(L8:L22)</f>
        <v>500</v>
      </c>
      <c r="M23" s="41" t="n">
        <f aca="false">SUM(M8:M22)</f>
        <v>1</v>
      </c>
    </row>
    <row r="24" customFormat="false" ht="15" hidden="false" customHeight="false" outlineLevel="0" collapsed="false">
      <c r="B24" s="31"/>
      <c r="C24" s="32"/>
      <c r="D24" s="34"/>
      <c r="E24" s="32"/>
      <c r="F24" s="35" t="str">
        <f aca="false">IF(B24="","",MONTH(B24))</f>
        <v/>
      </c>
      <c r="G24" s="35" t="str">
        <f aca="false">IF(B24="","",YEAR(B24))</f>
        <v/>
      </c>
      <c r="H24" s="38"/>
      <c r="I24" s="20" t="str">
        <f aca="false">IF(D24="","",D24*(1+N(H24)))</f>
        <v/>
      </c>
      <c r="K24" s="42" t="s">
        <v>97</v>
      </c>
      <c r="L24" s="43" t="n">
        <f aca="false">SUM(I8:I307)</f>
        <v>548</v>
      </c>
    </row>
    <row r="25" customFormat="false" ht="15" hidden="false" customHeight="false" outlineLevel="0" collapsed="false">
      <c r="B25" s="31"/>
      <c r="C25" s="32"/>
      <c r="D25" s="34"/>
      <c r="E25" s="32"/>
      <c r="F25" s="35" t="str">
        <f aca="false">IF(B25="","",MONTH(B25))</f>
        <v/>
      </c>
      <c r="G25" s="35" t="str">
        <f aca="false">IF(B25="","",YEAR(B25))</f>
        <v/>
      </c>
      <c r="H25" s="38"/>
      <c r="I25" s="20" t="str">
        <f aca="false">IF(D25="","",D25*(1+N(H25)))</f>
        <v/>
      </c>
    </row>
    <row r="26" customFormat="false" ht="15" hidden="false" customHeight="false" outlineLevel="0" collapsed="false">
      <c r="B26" s="31"/>
      <c r="C26" s="32"/>
      <c r="D26" s="34"/>
      <c r="E26" s="32"/>
      <c r="F26" s="35" t="str">
        <f aca="false">IF(B26="","",MONTH(B26))</f>
        <v/>
      </c>
      <c r="G26" s="35" t="str">
        <f aca="false">IF(B26="","",YEAR(B26))</f>
        <v/>
      </c>
      <c r="H26" s="38"/>
      <c r="I26" s="20" t="str">
        <f aca="false">IF(D26="","",D26*(1+N(H26)))</f>
        <v/>
      </c>
    </row>
    <row r="27" customFormat="false" ht="15" hidden="false" customHeight="false" outlineLevel="0" collapsed="false">
      <c r="B27" s="31"/>
      <c r="C27" s="32"/>
      <c r="D27" s="34"/>
      <c r="E27" s="32"/>
      <c r="F27" s="35" t="str">
        <f aca="false">IF(B27="","",MONTH(B27))</f>
        <v/>
      </c>
      <c r="G27" s="35" t="str">
        <f aca="false">IF(B27="","",YEAR(B27))</f>
        <v/>
      </c>
      <c r="H27" s="38"/>
      <c r="I27" s="20" t="str">
        <f aca="false">IF(D27="","",D27*(1+N(H27)))</f>
        <v/>
      </c>
    </row>
    <row r="28" customFormat="false" ht="15" hidden="false" customHeight="false" outlineLevel="0" collapsed="false">
      <c r="B28" s="31"/>
      <c r="C28" s="32"/>
      <c r="D28" s="34"/>
      <c r="E28" s="32"/>
      <c r="F28" s="35" t="str">
        <f aca="false">IF(B28="","",MONTH(B28))</f>
        <v/>
      </c>
      <c r="G28" s="35" t="str">
        <f aca="false">IF(B28="","",YEAR(B28))</f>
        <v/>
      </c>
      <c r="H28" s="38"/>
      <c r="I28" s="20" t="str">
        <f aca="false">IF(D28="","",D28*(1+N(H28)))</f>
        <v/>
      </c>
    </row>
    <row r="29" customFormat="false" ht="15" hidden="false" customHeight="false" outlineLevel="0" collapsed="false">
      <c r="B29" s="31"/>
      <c r="C29" s="32"/>
      <c r="D29" s="34"/>
      <c r="E29" s="32"/>
      <c r="F29" s="35" t="str">
        <f aca="false">IF(B29="","",MONTH(B29))</f>
        <v/>
      </c>
      <c r="G29" s="35" t="str">
        <f aca="false">IF(B29="","",YEAR(B29))</f>
        <v/>
      </c>
      <c r="H29" s="38"/>
      <c r="I29" s="20" t="str">
        <f aca="false">IF(D29="","",D29*(1+N(H29)))</f>
        <v/>
      </c>
    </row>
    <row r="30" customFormat="false" ht="15" hidden="false" customHeight="false" outlineLevel="0" collapsed="false">
      <c r="B30" s="31"/>
      <c r="C30" s="32"/>
      <c r="D30" s="34"/>
      <c r="E30" s="32"/>
      <c r="F30" s="35" t="str">
        <f aca="false">IF(B30="","",MONTH(B30))</f>
        <v/>
      </c>
      <c r="G30" s="35" t="str">
        <f aca="false">IF(B30="","",YEAR(B30))</f>
        <v/>
      </c>
      <c r="H30" s="38"/>
      <c r="I30" s="20" t="str">
        <f aca="false">IF(D30="","",D30*(1+N(H30)))</f>
        <v/>
      </c>
    </row>
    <row r="31" customFormat="false" ht="15" hidden="false" customHeight="false" outlineLevel="0" collapsed="false">
      <c r="B31" s="31"/>
      <c r="C31" s="32"/>
      <c r="D31" s="34"/>
      <c r="E31" s="32"/>
      <c r="F31" s="35" t="str">
        <f aca="false">IF(B31="","",MONTH(B31))</f>
        <v/>
      </c>
      <c r="G31" s="35" t="str">
        <f aca="false">IF(B31="","",YEAR(B31))</f>
        <v/>
      </c>
      <c r="H31" s="38"/>
      <c r="I31" s="20" t="str">
        <f aca="false">IF(D31="","",D31*(1+N(H31)))</f>
        <v/>
      </c>
    </row>
    <row r="32" customFormat="false" ht="15" hidden="false" customHeight="false" outlineLevel="0" collapsed="false">
      <c r="B32" s="31"/>
      <c r="C32" s="32"/>
      <c r="D32" s="34"/>
      <c r="E32" s="32"/>
      <c r="F32" s="35" t="str">
        <f aca="false">IF(B32="","",MONTH(B32))</f>
        <v/>
      </c>
      <c r="G32" s="35" t="str">
        <f aca="false">IF(B32="","",YEAR(B32))</f>
        <v/>
      </c>
      <c r="H32" s="38"/>
      <c r="I32" s="20" t="str">
        <f aca="false">IF(D32="","",D32*(1+N(H32)))</f>
        <v/>
      </c>
    </row>
    <row r="33" customFormat="false" ht="15" hidden="false" customHeight="false" outlineLevel="0" collapsed="false">
      <c r="B33" s="31"/>
      <c r="C33" s="32"/>
      <c r="D33" s="34"/>
      <c r="E33" s="32"/>
      <c r="F33" s="35" t="str">
        <f aca="false">IF(B33="","",MONTH(B33))</f>
        <v/>
      </c>
      <c r="G33" s="35" t="str">
        <f aca="false">IF(B33="","",YEAR(B33))</f>
        <v/>
      </c>
      <c r="H33" s="38"/>
      <c r="I33" s="20" t="str">
        <f aca="false">IF(D33="","",D33*(1+N(H33)))</f>
        <v/>
      </c>
    </row>
    <row r="34" customFormat="false" ht="15" hidden="false" customHeight="false" outlineLevel="0" collapsed="false">
      <c r="B34" s="31"/>
      <c r="C34" s="32"/>
      <c r="D34" s="34"/>
      <c r="E34" s="32"/>
      <c r="F34" s="35" t="str">
        <f aca="false">IF(B34="","",MONTH(B34))</f>
        <v/>
      </c>
      <c r="G34" s="35" t="str">
        <f aca="false">IF(B34="","",YEAR(B34))</f>
        <v/>
      </c>
      <c r="H34" s="38"/>
      <c r="I34" s="20" t="str">
        <f aca="false">IF(D34="","",D34*(1+N(H34)))</f>
        <v/>
      </c>
    </row>
    <row r="35" customFormat="false" ht="15" hidden="false" customHeight="false" outlineLevel="0" collapsed="false">
      <c r="B35" s="31"/>
      <c r="C35" s="32"/>
      <c r="D35" s="34"/>
      <c r="E35" s="32"/>
      <c r="F35" s="35" t="str">
        <f aca="false">IF(B35="","",MONTH(B35))</f>
        <v/>
      </c>
      <c r="G35" s="35" t="str">
        <f aca="false">IF(B35="","",YEAR(B35))</f>
        <v/>
      </c>
      <c r="H35" s="38"/>
      <c r="I35" s="20" t="str">
        <f aca="false">IF(D35="","",D35*(1+N(H35)))</f>
        <v/>
      </c>
    </row>
    <row r="36" customFormat="false" ht="15" hidden="false" customHeight="false" outlineLevel="0" collapsed="false">
      <c r="B36" s="31"/>
      <c r="C36" s="32"/>
      <c r="D36" s="34"/>
      <c r="E36" s="32"/>
      <c r="F36" s="35" t="str">
        <f aca="false">IF(B36="","",MONTH(B36))</f>
        <v/>
      </c>
      <c r="G36" s="35" t="str">
        <f aca="false">IF(B36="","",YEAR(B36))</f>
        <v/>
      </c>
      <c r="H36" s="38"/>
      <c r="I36" s="20" t="str">
        <f aca="false">IF(D36="","",D36*(1+N(H36)))</f>
        <v/>
      </c>
    </row>
    <row r="37" customFormat="false" ht="15" hidden="false" customHeight="false" outlineLevel="0" collapsed="false">
      <c r="B37" s="31"/>
      <c r="C37" s="32"/>
      <c r="D37" s="34"/>
      <c r="E37" s="32"/>
      <c r="F37" s="35" t="str">
        <f aca="false">IF(B37="","",MONTH(B37))</f>
        <v/>
      </c>
      <c r="G37" s="35" t="str">
        <f aca="false">IF(B37="","",YEAR(B37))</f>
        <v/>
      </c>
      <c r="H37" s="38"/>
      <c r="I37" s="20" t="str">
        <f aca="false">IF(D37="","",D37*(1+N(H37)))</f>
        <v/>
      </c>
    </row>
    <row r="38" customFormat="false" ht="15" hidden="false" customHeight="false" outlineLevel="0" collapsed="false">
      <c r="B38" s="31"/>
      <c r="C38" s="32"/>
      <c r="D38" s="34"/>
      <c r="E38" s="32"/>
      <c r="F38" s="35" t="str">
        <f aca="false">IF(B38="","",MONTH(B38))</f>
        <v/>
      </c>
      <c r="G38" s="35" t="str">
        <f aca="false">IF(B38="","",YEAR(B38))</f>
        <v/>
      </c>
      <c r="H38" s="38"/>
      <c r="I38" s="20" t="str">
        <f aca="false">IF(D38="","",D38*(1+N(H38)))</f>
        <v/>
      </c>
    </row>
    <row r="39" customFormat="false" ht="15" hidden="false" customHeight="false" outlineLevel="0" collapsed="false">
      <c r="B39" s="31"/>
      <c r="C39" s="32"/>
      <c r="D39" s="34"/>
      <c r="E39" s="32"/>
      <c r="F39" s="35" t="str">
        <f aca="false">IF(B39="","",MONTH(B39))</f>
        <v/>
      </c>
      <c r="G39" s="35" t="str">
        <f aca="false">IF(B39="","",YEAR(B39))</f>
        <v/>
      </c>
      <c r="H39" s="38"/>
      <c r="I39" s="20" t="str">
        <f aca="false">IF(D39="","",D39*(1+N(H39)))</f>
        <v/>
      </c>
    </row>
    <row r="40" customFormat="false" ht="15" hidden="false" customHeight="false" outlineLevel="0" collapsed="false">
      <c r="B40" s="31"/>
      <c r="C40" s="32"/>
      <c r="D40" s="34"/>
      <c r="E40" s="32"/>
      <c r="F40" s="35" t="str">
        <f aca="false">IF(B40="","",MONTH(B40))</f>
        <v/>
      </c>
      <c r="G40" s="35" t="str">
        <f aca="false">IF(B40="","",YEAR(B40))</f>
        <v/>
      </c>
      <c r="H40" s="38"/>
      <c r="I40" s="20" t="str">
        <f aca="false">IF(D40="","",D40*(1+N(H40)))</f>
        <v/>
      </c>
    </row>
    <row r="41" customFormat="false" ht="15" hidden="false" customHeight="false" outlineLevel="0" collapsed="false">
      <c r="B41" s="31"/>
      <c r="C41" s="32"/>
      <c r="D41" s="34"/>
      <c r="E41" s="32"/>
      <c r="F41" s="35" t="str">
        <f aca="false">IF(B41="","",MONTH(B41))</f>
        <v/>
      </c>
      <c r="G41" s="35" t="str">
        <f aca="false">IF(B41="","",YEAR(B41))</f>
        <v/>
      </c>
      <c r="H41" s="38"/>
      <c r="I41" s="20" t="str">
        <f aca="false">IF(D41="","",D41*(1+N(H41)))</f>
        <v/>
      </c>
    </row>
    <row r="42" customFormat="false" ht="15" hidden="false" customHeight="false" outlineLevel="0" collapsed="false">
      <c r="B42" s="31"/>
      <c r="C42" s="32"/>
      <c r="D42" s="34"/>
      <c r="E42" s="32"/>
      <c r="F42" s="35" t="str">
        <f aca="false">IF(B42="","",MONTH(B42))</f>
        <v/>
      </c>
      <c r="G42" s="35" t="str">
        <f aca="false">IF(B42="","",YEAR(B42))</f>
        <v/>
      </c>
      <c r="H42" s="38"/>
      <c r="I42" s="20" t="str">
        <f aca="false">IF(D42="","",D42*(1+N(H42)))</f>
        <v/>
      </c>
    </row>
    <row r="43" customFormat="false" ht="15" hidden="false" customHeight="false" outlineLevel="0" collapsed="false">
      <c r="B43" s="31"/>
      <c r="C43" s="32"/>
      <c r="D43" s="34"/>
      <c r="E43" s="32"/>
      <c r="F43" s="35" t="str">
        <f aca="false">IF(B43="","",MONTH(B43))</f>
        <v/>
      </c>
      <c r="G43" s="35" t="str">
        <f aca="false">IF(B43="","",YEAR(B43))</f>
        <v/>
      </c>
      <c r="H43" s="38"/>
      <c r="I43" s="20" t="str">
        <f aca="false">IF(D43="","",D43*(1+N(H43)))</f>
        <v/>
      </c>
    </row>
    <row r="44" customFormat="false" ht="15" hidden="false" customHeight="false" outlineLevel="0" collapsed="false">
      <c r="B44" s="31"/>
      <c r="C44" s="32"/>
      <c r="D44" s="34"/>
      <c r="E44" s="32"/>
      <c r="F44" s="35" t="str">
        <f aca="false">IF(B44="","",MONTH(B44))</f>
        <v/>
      </c>
      <c r="G44" s="35" t="str">
        <f aca="false">IF(B44="","",YEAR(B44))</f>
        <v/>
      </c>
      <c r="H44" s="38"/>
      <c r="I44" s="20" t="str">
        <f aca="false">IF(D44="","",D44*(1+N(H44)))</f>
        <v/>
      </c>
    </row>
    <row r="45" customFormat="false" ht="15" hidden="false" customHeight="false" outlineLevel="0" collapsed="false">
      <c r="B45" s="31"/>
      <c r="C45" s="32"/>
      <c r="D45" s="34"/>
      <c r="E45" s="32"/>
      <c r="F45" s="35" t="str">
        <f aca="false">IF(B45="","",MONTH(B45))</f>
        <v/>
      </c>
      <c r="G45" s="35" t="str">
        <f aca="false">IF(B45="","",YEAR(B45))</f>
        <v/>
      </c>
      <c r="H45" s="38"/>
      <c r="I45" s="20" t="str">
        <f aca="false">IF(D45="","",D45*(1+N(H45)))</f>
        <v/>
      </c>
    </row>
    <row r="46" customFormat="false" ht="15" hidden="false" customHeight="false" outlineLevel="0" collapsed="false">
      <c r="B46" s="31"/>
      <c r="C46" s="32"/>
      <c r="D46" s="34"/>
      <c r="E46" s="32"/>
      <c r="F46" s="35" t="str">
        <f aca="false">IF(B46="","",MONTH(B46))</f>
        <v/>
      </c>
      <c r="G46" s="35" t="str">
        <f aca="false">IF(B46="","",YEAR(B46))</f>
        <v/>
      </c>
      <c r="H46" s="38"/>
      <c r="I46" s="20" t="str">
        <f aca="false">IF(D46="","",D46*(1+N(H46)))</f>
        <v/>
      </c>
    </row>
    <row r="47" customFormat="false" ht="15" hidden="false" customHeight="false" outlineLevel="0" collapsed="false">
      <c r="B47" s="31"/>
      <c r="C47" s="32"/>
      <c r="D47" s="34"/>
      <c r="E47" s="32"/>
      <c r="F47" s="35" t="str">
        <f aca="false">IF(B47="","",MONTH(B47))</f>
        <v/>
      </c>
      <c r="G47" s="35" t="str">
        <f aca="false">IF(B47="","",YEAR(B47))</f>
        <v/>
      </c>
      <c r="H47" s="38"/>
      <c r="I47" s="20" t="str">
        <f aca="false">IF(D47="","",D47*(1+N(H47)))</f>
        <v/>
      </c>
    </row>
    <row r="48" customFormat="false" ht="15" hidden="false" customHeight="false" outlineLevel="0" collapsed="false">
      <c r="B48" s="31"/>
      <c r="C48" s="32"/>
      <c r="D48" s="34"/>
      <c r="E48" s="32"/>
      <c r="F48" s="35" t="str">
        <f aca="false">IF(B48="","",MONTH(B48))</f>
        <v/>
      </c>
      <c r="G48" s="35" t="str">
        <f aca="false">IF(B48="","",YEAR(B48))</f>
        <v/>
      </c>
      <c r="H48" s="38"/>
      <c r="I48" s="20" t="str">
        <f aca="false">IF(D48="","",D48*(1+N(H48)))</f>
        <v/>
      </c>
    </row>
    <row r="49" customFormat="false" ht="15" hidden="false" customHeight="false" outlineLevel="0" collapsed="false">
      <c r="B49" s="31"/>
      <c r="C49" s="32"/>
      <c r="D49" s="34"/>
      <c r="E49" s="32"/>
      <c r="F49" s="35" t="str">
        <f aca="false">IF(B49="","",MONTH(B49))</f>
        <v/>
      </c>
      <c r="G49" s="35" t="str">
        <f aca="false">IF(B49="","",YEAR(B49))</f>
        <v/>
      </c>
      <c r="H49" s="38"/>
      <c r="I49" s="20" t="str">
        <f aca="false">IF(D49="","",D49*(1+N(H49)))</f>
        <v/>
      </c>
    </row>
    <row r="50" customFormat="false" ht="15" hidden="false" customHeight="false" outlineLevel="0" collapsed="false">
      <c r="B50" s="31"/>
      <c r="C50" s="32"/>
      <c r="D50" s="34"/>
      <c r="E50" s="32"/>
      <c r="F50" s="35" t="str">
        <f aca="false">IF(B50="","",MONTH(B50))</f>
        <v/>
      </c>
      <c r="G50" s="35" t="str">
        <f aca="false">IF(B50="","",YEAR(B50))</f>
        <v/>
      </c>
      <c r="H50" s="38"/>
      <c r="I50" s="20" t="str">
        <f aca="false">IF(D50="","",D50*(1+N(H50)))</f>
        <v/>
      </c>
    </row>
    <row r="51" customFormat="false" ht="15" hidden="false" customHeight="false" outlineLevel="0" collapsed="false">
      <c r="B51" s="31"/>
      <c r="C51" s="32"/>
      <c r="D51" s="34"/>
      <c r="E51" s="32"/>
      <c r="F51" s="35" t="str">
        <f aca="false">IF(B51="","",MONTH(B51))</f>
        <v/>
      </c>
      <c r="G51" s="35" t="str">
        <f aca="false">IF(B51="","",YEAR(B51))</f>
        <v/>
      </c>
      <c r="H51" s="38"/>
      <c r="I51" s="20" t="str">
        <f aca="false">IF(D51="","",D51*(1+N(H51)))</f>
        <v/>
      </c>
    </row>
    <row r="52" customFormat="false" ht="15" hidden="false" customHeight="false" outlineLevel="0" collapsed="false">
      <c r="B52" s="31"/>
      <c r="C52" s="32"/>
      <c r="D52" s="34"/>
      <c r="E52" s="32"/>
      <c r="F52" s="35" t="str">
        <f aca="false">IF(B52="","",MONTH(B52))</f>
        <v/>
      </c>
      <c r="G52" s="35" t="str">
        <f aca="false">IF(B52="","",YEAR(B52))</f>
        <v/>
      </c>
      <c r="H52" s="38"/>
      <c r="I52" s="20" t="str">
        <f aca="false">IF(D52="","",D52*(1+N(H52)))</f>
        <v/>
      </c>
    </row>
    <row r="53" customFormat="false" ht="15" hidden="false" customHeight="false" outlineLevel="0" collapsed="false">
      <c r="B53" s="31"/>
      <c r="C53" s="32"/>
      <c r="D53" s="34"/>
      <c r="E53" s="32"/>
      <c r="F53" s="35" t="str">
        <f aca="false">IF(B53="","",MONTH(B53))</f>
        <v/>
      </c>
      <c r="G53" s="35" t="str">
        <f aca="false">IF(B53="","",YEAR(B53))</f>
        <v/>
      </c>
      <c r="H53" s="38"/>
      <c r="I53" s="20" t="str">
        <f aca="false">IF(D53="","",D53*(1+N(H53)))</f>
        <v/>
      </c>
    </row>
    <row r="54" customFormat="false" ht="15" hidden="false" customHeight="false" outlineLevel="0" collapsed="false">
      <c r="B54" s="31"/>
      <c r="C54" s="32"/>
      <c r="D54" s="34"/>
      <c r="E54" s="32"/>
      <c r="F54" s="35" t="str">
        <f aca="false">IF(B54="","",MONTH(B54))</f>
        <v/>
      </c>
      <c r="G54" s="35" t="str">
        <f aca="false">IF(B54="","",YEAR(B54))</f>
        <v/>
      </c>
      <c r="H54" s="38"/>
      <c r="I54" s="20" t="str">
        <f aca="false">IF(D54="","",D54*(1+N(H54)))</f>
        <v/>
      </c>
    </row>
    <row r="55" customFormat="false" ht="15" hidden="false" customHeight="false" outlineLevel="0" collapsed="false">
      <c r="B55" s="31"/>
      <c r="C55" s="32"/>
      <c r="D55" s="34"/>
      <c r="E55" s="32"/>
      <c r="F55" s="35" t="str">
        <f aca="false">IF(B55="","",MONTH(B55))</f>
        <v/>
      </c>
      <c r="G55" s="35" t="str">
        <f aca="false">IF(B55="","",YEAR(B55))</f>
        <v/>
      </c>
      <c r="H55" s="38"/>
      <c r="I55" s="20" t="str">
        <f aca="false">IF(D55="","",D55*(1+N(H55)))</f>
        <v/>
      </c>
    </row>
    <row r="56" customFormat="false" ht="15" hidden="false" customHeight="false" outlineLevel="0" collapsed="false">
      <c r="B56" s="31"/>
      <c r="C56" s="32"/>
      <c r="D56" s="34"/>
      <c r="E56" s="32"/>
      <c r="F56" s="35" t="str">
        <f aca="false">IF(B56="","",MONTH(B56))</f>
        <v/>
      </c>
      <c r="G56" s="35" t="str">
        <f aca="false">IF(B56="","",YEAR(B56))</f>
        <v/>
      </c>
      <c r="H56" s="38"/>
      <c r="I56" s="20" t="str">
        <f aca="false">IF(D56="","",D56*(1+N(H56)))</f>
        <v/>
      </c>
    </row>
    <row r="57" customFormat="false" ht="15" hidden="false" customHeight="false" outlineLevel="0" collapsed="false">
      <c r="B57" s="31"/>
      <c r="C57" s="32"/>
      <c r="D57" s="34"/>
      <c r="E57" s="32"/>
      <c r="F57" s="35" t="str">
        <f aca="false">IF(B57="","",MONTH(B57))</f>
        <v/>
      </c>
      <c r="G57" s="35" t="str">
        <f aca="false">IF(B57="","",YEAR(B57))</f>
        <v/>
      </c>
      <c r="H57" s="38"/>
      <c r="I57" s="20" t="str">
        <f aca="false">IF(D57="","",D57*(1+N(H57)))</f>
        <v/>
      </c>
    </row>
    <row r="58" customFormat="false" ht="15" hidden="false" customHeight="false" outlineLevel="0" collapsed="false">
      <c r="B58" s="31"/>
      <c r="C58" s="32"/>
      <c r="D58" s="34"/>
      <c r="E58" s="32"/>
      <c r="F58" s="35" t="str">
        <f aca="false">IF(B58="","",MONTH(B58))</f>
        <v/>
      </c>
      <c r="G58" s="35" t="str">
        <f aca="false">IF(B58="","",YEAR(B58))</f>
        <v/>
      </c>
      <c r="H58" s="38"/>
      <c r="I58" s="20" t="str">
        <f aca="false">IF(D58="","",D58*(1+N(H58)))</f>
        <v/>
      </c>
    </row>
    <row r="59" customFormat="false" ht="15" hidden="false" customHeight="false" outlineLevel="0" collapsed="false">
      <c r="B59" s="31"/>
      <c r="C59" s="32"/>
      <c r="D59" s="34"/>
      <c r="E59" s="32"/>
      <c r="F59" s="35" t="str">
        <f aca="false">IF(B59="","",MONTH(B59))</f>
        <v/>
      </c>
      <c r="G59" s="35" t="str">
        <f aca="false">IF(B59="","",YEAR(B59))</f>
        <v/>
      </c>
      <c r="H59" s="38"/>
      <c r="I59" s="20" t="str">
        <f aca="false">IF(D59="","",D59*(1+N(H59)))</f>
        <v/>
      </c>
    </row>
    <row r="60" customFormat="false" ht="15" hidden="false" customHeight="false" outlineLevel="0" collapsed="false">
      <c r="B60" s="31"/>
      <c r="C60" s="32"/>
      <c r="D60" s="34"/>
      <c r="E60" s="32"/>
      <c r="F60" s="35" t="str">
        <f aca="false">IF(B60="","",MONTH(B60))</f>
        <v/>
      </c>
      <c r="G60" s="35" t="str">
        <f aca="false">IF(B60="","",YEAR(B60))</f>
        <v/>
      </c>
      <c r="H60" s="38"/>
      <c r="I60" s="20" t="str">
        <f aca="false">IF(D60="","",D60*(1+N(H60)))</f>
        <v/>
      </c>
    </row>
    <row r="61" customFormat="false" ht="15" hidden="false" customHeight="false" outlineLevel="0" collapsed="false">
      <c r="B61" s="31"/>
      <c r="C61" s="32"/>
      <c r="D61" s="34"/>
      <c r="E61" s="32"/>
      <c r="F61" s="35" t="str">
        <f aca="false">IF(B61="","",MONTH(B61))</f>
        <v/>
      </c>
      <c r="G61" s="35" t="str">
        <f aca="false">IF(B61="","",YEAR(B61))</f>
        <v/>
      </c>
      <c r="H61" s="38"/>
      <c r="I61" s="20" t="str">
        <f aca="false">IF(D61="","",D61*(1+N(H61)))</f>
        <v/>
      </c>
    </row>
    <row r="62" customFormat="false" ht="15" hidden="false" customHeight="false" outlineLevel="0" collapsed="false">
      <c r="B62" s="31"/>
      <c r="C62" s="32"/>
      <c r="D62" s="34"/>
      <c r="E62" s="32"/>
      <c r="F62" s="35" t="str">
        <f aca="false">IF(B62="","",MONTH(B62))</f>
        <v/>
      </c>
      <c r="G62" s="35" t="str">
        <f aca="false">IF(B62="","",YEAR(B62))</f>
        <v/>
      </c>
      <c r="H62" s="38"/>
      <c r="I62" s="20" t="str">
        <f aca="false">IF(D62="","",D62*(1+N(H62)))</f>
        <v/>
      </c>
    </row>
    <row r="63" customFormat="false" ht="15" hidden="false" customHeight="false" outlineLevel="0" collapsed="false">
      <c r="B63" s="31"/>
      <c r="C63" s="32"/>
      <c r="D63" s="34"/>
      <c r="E63" s="32"/>
      <c r="F63" s="35" t="str">
        <f aca="false">IF(B63="","",MONTH(B63))</f>
        <v/>
      </c>
      <c r="G63" s="35" t="str">
        <f aca="false">IF(B63="","",YEAR(B63))</f>
        <v/>
      </c>
      <c r="H63" s="38"/>
      <c r="I63" s="20" t="str">
        <f aca="false">IF(D63="","",D63*(1+N(H63)))</f>
        <v/>
      </c>
    </row>
    <row r="64" customFormat="false" ht="15" hidden="false" customHeight="false" outlineLevel="0" collapsed="false">
      <c r="B64" s="31"/>
      <c r="C64" s="32"/>
      <c r="D64" s="34"/>
      <c r="E64" s="32"/>
      <c r="F64" s="35" t="str">
        <f aca="false">IF(B64="","",MONTH(B64))</f>
        <v/>
      </c>
      <c r="G64" s="35" t="str">
        <f aca="false">IF(B64="","",YEAR(B64))</f>
        <v/>
      </c>
      <c r="H64" s="38"/>
      <c r="I64" s="20" t="str">
        <f aca="false">IF(D64="","",D64*(1+N(H64)))</f>
        <v/>
      </c>
    </row>
    <row r="65" customFormat="false" ht="15" hidden="false" customHeight="false" outlineLevel="0" collapsed="false">
      <c r="B65" s="31"/>
      <c r="C65" s="32"/>
      <c r="D65" s="34"/>
      <c r="E65" s="32"/>
      <c r="F65" s="35" t="str">
        <f aca="false">IF(B65="","",MONTH(B65))</f>
        <v/>
      </c>
      <c r="G65" s="35" t="str">
        <f aca="false">IF(B65="","",YEAR(B65))</f>
        <v/>
      </c>
      <c r="H65" s="38"/>
      <c r="I65" s="20" t="str">
        <f aca="false">IF(D65="","",D65*(1+N(H65)))</f>
        <v/>
      </c>
    </row>
    <row r="66" customFormat="false" ht="15" hidden="false" customHeight="false" outlineLevel="0" collapsed="false">
      <c r="B66" s="31"/>
      <c r="C66" s="32"/>
      <c r="D66" s="34"/>
      <c r="E66" s="32"/>
      <c r="F66" s="35" t="str">
        <f aca="false">IF(B66="","",MONTH(B66))</f>
        <v/>
      </c>
      <c r="G66" s="35" t="str">
        <f aca="false">IF(B66="","",YEAR(B66))</f>
        <v/>
      </c>
      <c r="H66" s="38"/>
      <c r="I66" s="20" t="str">
        <f aca="false">IF(D66="","",D66*(1+N(H66)))</f>
        <v/>
      </c>
    </row>
    <row r="67" customFormat="false" ht="15" hidden="false" customHeight="false" outlineLevel="0" collapsed="false">
      <c r="B67" s="31"/>
      <c r="C67" s="32"/>
      <c r="D67" s="34"/>
      <c r="E67" s="32"/>
      <c r="F67" s="35" t="str">
        <f aca="false">IF(B67="","",MONTH(B67))</f>
        <v/>
      </c>
      <c r="G67" s="35" t="str">
        <f aca="false">IF(B67="","",YEAR(B67))</f>
        <v/>
      </c>
      <c r="H67" s="38"/>
      <c r="I67" s="20" t="str">
        <f aca="false">IF(D67="","",D67*(1+N(H67)))</f>
        <v/>
      </c>
    </row>
    <row r="68" customFormat="false" ht="15" hidden="false" customHeight="false" outlineLevel="0" collapsed="false">
      <c r="B68" s="31"/>
      <c r="C68" s="32"/>
      <c r="D68" s="34"/>
      <c r="E68" s="32"/>
      <c r="F68" s="35" t="str">
        <f aca="false">IF(B68="","",MONTH(B68))</f>
        <v/>
      </c>
      <c r="G68" s="35" t="str">
        <f aca="false">IF(B68="","",YEAR(B68))</f>
        <v/>
      </c>
      <c r="H68" s="38"/>
      <c r="I68" s="20" t="str">
        <f aca="false">IF(D68="","",D68*(1+N(H68)))</f>
        <v/>
      </c>
    </row>
    <row r="69" customFormat="false" ht="15" hidden="false" customHeight="false" outlineLevel="0" collapsed="false">
      <c r="B69" s="31"/>
      <c r="C69" s="32"/>
      <c r="D69" s="34"/>
      <c r="E69" s="32"/>
      <c r="F69" s="35" t="str">
        <f aca="false">IF(B69="","",MONTH(B69))</f>
        <v/>
      </c>
      <c r="G69" s="35" t="str">
        <f aca="false">IF(B69="","",YEAR(B69))</f>
        <v/>
      </c>
      <c r="H69" s="38"/>
      <c r="I69" s="20" t="str">
        <f aca="false">IF(D69="","",D69*(1+N(H69)))</f>
        <v/>
      </c>
    </row>
    <row r="70" customFormat="false" ht="15" hidden="false" customHeight="false" outlineLevel="0" collapsed="false">
      <c r="B70" s="31"/>
      <c r="C70" s="32"/>
      <c r="D70" s="34"/>
      <c r="E70" s="32"/>
      <c r="F70" s="35" t="str">
        <f aca="false">IF(B70="","",MONTH(B70))</f>
        <v/>
      </c>
      <c r="G70" s="35" t="str">
        <f aca="false">IF(B70="","",YEAR(B70))</f>
        <v/>
      </c>
      <c r="H70" s="38"/>
      <c r="I70" s="20" t="str">
        <f aca="false">IF(D70="","",D70*(1+N(H70)))</f>
        <v/>
      </c>
    </row>
    <row r="71" customFormat="false" ht="15" hidden="false" customHeight="false" outlineLevel="0" collapsed="false">
      <c r="B71" s="31"/>
      <c r="C71" s="32"/>
      <c r="D71" s="34"/>
      <c r="E71" s="32"/>
      <c r="F71" s="35" t="str">
        <f aca="false">IF(B71="","",MONTH(B71))</f>
        <v/>
      </c>
      <c r="G71" s="35" t="str">
        <f aca="false">IF(B71="","",YEAR(B71))</f>
        <v/>
      </c>
      <c r="H71" s="38"/>
      <c r="I71" s="20" t="str">
        <f aca="false">IF(D71="","",D71*(1+N(H71)))</f>
        <v/>
      </c>
    </row>
    <row r="72" customFormat="false" ht="15" hidden="false" customHeight="false" outlineLevel="0" collapsed="false">
      <c r="B72" s="31"/>
      <c r="C72" s="32"/>
      <c r="D72" s="34"/>
      <c r="E72" s="32"/>
      <c r="F72" s="35" t="str">
        <f aca="false">IF(B72="","",MONTH(B72))</f>
        <v/>
      </c>
      <c r="G72" s="35" t="str">
        <f aca="false">IF(B72="","",YEAR(B72))</f>
        <v/>
      </c>
      <c r="H72" s="38"/>
      <c r="I72" s="20" t="str">
        <f aca="false">IF(D72="","",D72*(1+N(H72)))</f>
        <v/>
      </c>
    </row>
    <row r="73" customFormat="false" ht="15" hidden="false" customHeight="false" outlineLevel="0" collapsed="false">
      <c r="B73" s="31"/>
      <c r="C73" s="32"/>
      <c r="D73" s="34"/>
      <c r="E73" s="32"/>
      <c r="F73" s="35" t="str">
        <f aca="false">IF(B73="","",MONTH(B73))</f>
        <v/>
      </c>
      <c r="G73" s="35" t="str">
        <f aca="false">IF(B73="","",YEAR(B73))</f>
        <v/>
      </c>
      <c r="H73" s="38"/>
      <c r="I73" s="20" t="str">
        <f aca="false">IF(D73="","",D73*(1+N(H73)))</f>
        <v/>
      </c>
    </row>
    <row r="74" customFormat="false" ht="15" hidden="false" customHeight="false" outlineLevel="0" collapsed="false">
      <c r="B74" s="31"/>
      <c r="C74" s="32"/>
      <c r="D74" s="34"/>
      <c r="E74" s="32"/>
      <c r="F74" s="35" t="str">
        <f aca="false">IF(B74="","",MONTH(B74))</f>
        <v/>
      </c>
      <c r="G74" s="35" t="str">
        <f aca="false">IF(B74="","",YEAR(B74))</f>
        <v/>
      </c>
      <c r="H74" s="38"/>
      <c r="I74" s="20" t="str">
        <f aca="false">IF(D74="","",D74*(1+N(H74)))</f>
        <v/>
      </c>
    </row>
    <row r="75" customFormat="false" ht="15" hidden="false" customHeight="false" outlineLevel="0" collapsed="false">
      <c r="B75" s="31"/>
      <c r="C75" s="32"/>
      <c r="D75" s="34"/>
      <c r="E75" s="32"/>
      <c r="F75" s="35" t="str">
        <f aca="false">IF(B75="","",MONTH(B75))</f>
        <v/>
      </c>
      <c r="G75" s="35" t="str">
        <f aca="false">IF(B75="","",YEAR(B75))</f>
        <v/>
      </c>
      <c r="H75" s="38"/>
      <c r="I75" s="20" t="str">
        <f aca="false">IF(D75="","",D75*(1+N(H75)))</f>
        <v/>
      </c>
    </row>
    <row r="76" customFormat="false" ht="15" hidden="false" customHeight="false" outlineLevel="0" collapsed="false">
      <c r="B76" s="31"/>
      <c r="C76" s="32"/>
      <c r="D76" s="34"/>
      <c r="E76" s="32"/>
      <c r="F76" s="35" t="str">
        <f aca="false">IF(B76="","",MONTH(B76))</f>
        <v/>
      </c>
      <c r="G76" s="35" t="str">
        <f aca="false">IF(B76="","",YEAR(B76))</f>
        <v/>
      </c>
      <c r="H76" s="38"/>
      <c r="I76" s="20" t="str">
        <f aca="false">IF(D76="","",D76*(1+N(H76)))</f>
        <v/>
      </c>
    </row>
    <row r="77" customFormat="false" ht="15" hidden="false" customHeight="false" outlineLevel="0" collapsed="false">
      <c r="B77" s="31"/>
      <c r="C77" s="32"/>
      <c r="D77" s="34"/>
      <c r="E77" s="32"/>
      <c r="F77" s="35" t="str">
        <f aca="false">IF(B77="","",MONTH(B77))</f>
        <v/>
      </c>
      <c r="G77" s="35" t="str">
        <f aca="false">IF(B77="","",YEAR(B77))</f>
        <v/>
      </c>
      <c r="H77" s="38"/>
      <c r="I77" s="20" t="str">
        <f aca="false">IF(D77="","",D77*(1+N(H77)))</f>
        <v/>
      </c>
    </row>
    <row r="78" customFormat="false" ht="15" hidden="false" customHeight="false" outlineLevel="0" collapsed="false">
      <c r="B78" s="31"/>
      <c r="C78" s="32"/>
      <c r="D78" s="34"/>
      <c r="E78" s="32"/>
      <c r="F78" s="35" t="str">
        <f aca="false">IF(B78="","",MONTH(B78))</f>
        <v/>
      </c>
      <c r="G78" s="35" t="str">
        <f aca="false">IF(B78="","",YEAR(B78))</f>
        <v/>
      </c>
      <c r="H78" s="38"/>
      <c r="I78" s="20" t="str">
        <f aca="false">IF(D78="","",D78*(1+N(H78)))</f>
        <v/>
      </c>
    </row>
    <row r="79" customFormat="false" ht="15" hidden="false" customHeight="false" outlineLevel="0" collapsed="false">
      <c r="B79" s="31"/>
      <c r="C79" s="32"/>
      <c r="D79" s="34"/>
      <c r="E79" s="32"/>
      <c r="F79" s="35" t="str">
        <f aca="false">IF(B79="","",MONTH(B79))</f>
        <v/>
      </c>
      <c r="G79" s="35" t="str">
        <f aca="false">IF(B79="","",YEAR(B79))</f>
        <v/>
      </c>
      <c r="H79" s="38"/>
      <c r="I79" s="20" t="str">
        <f aca="false">IF(D79="","",D79*(1+N(H79)))</f>
        <v/>
      </c>
    </row>
    <row r="80" customFormat="false" ht="15" hidden="false" customHeight="false" outlineLevel="0" collapsed="false">
      <c r="B80" s="31"/>
      <c r="C80" s="32"/>
      <c r="D80" s="34"/>
      <c r="E80" s="32"/>
      <c r="F80" s="35" t="str">
        <f aca="false">IF(B80="","",MONTH(B80))</f>
        <v/>
      </c>
      <c r="G80" s="35" t="str">
        <f aca="false">IF(B80="","",YEAR(B80))</f>
        <v/>
      </c>
      <c r="H80" s="38"/>
      <c r="I80" s="20" t="str">
        <f aca="false">IF(D80="","",D80*(1+N(H80)))</f>
        <v/>
      </c>
    </row>
    <row r="81" customFormat="false" ht="15" hidden="false" customHeight="false" outlineLevel="0" collapsed="false">
      <c r="B81" s="31"/>
      <c r="C81" s="32"/>
      <c r="D81" s="34"/>
      <c r="E81" s="32"/>
      <c r="F81" s="35" t="str">
        <f aca="false">IF(B81="","",MONTH(B81))</f>
        <v/>
      </c>
      <c r="G81" s="35" t="str">
        <f aca="false">IF(B81="","",YEAR(B81))</f>
        <v/>
      </c>
      <c r="H81" s="38"/>
      <c r="I81" s="20" t="str">
        <f aca="false">IF(D81="","",D81*(1+N(H81)))</f>
        <v/>
      </c>
    </row>
    <row r="82" customFormat="false" ht="15" hidden="false" customHeight="false" outlineLevel="0" collapsed="false">
      <c r="B82" s="31"/>
      <c r="C82" s="32"/>
      <c r="D82" s="34"/>
      <c r="E82" s="32"/>
      <c r="F82" s="35" t="str">
        <f aca="false">IF(B82="","",MONTH(B82))</f>
        <v/>
      </c>
      <c r="G82" s="35" t="str">
        <f aca="false">IF(B82="","",YEAR(B82))</f>
        <v/>
      </c>
      <c r="H82" s="38"/>
      <c r="I82" s="20" t="str">
        <f aca="false">IF(D82="","",D82*(1+N(H82)))</f>
        <v/>
      </c>
    </row>
    <row r="83" customFormat="false" ht="15" hidden="false" customHeight="false" outlineLevel="0" collapsed="false">
      <c r="B83" s="31"/>
      <c r="C83" s="32"/>
      <c r="D83" s="34"/>
      <c r="E83" s="32"/>
      <c r="F83" s="35" t="str">
        <f aca="false">IF(B83="","",MONTH(B83))</f>
        <v/>
      </c>
      <c r="G83" s="35" t="str">
        <f aca="false">IF(B83="","",YEAR(B83))</f>
        <v/>
      </c>
      <c r="H83" s="38"/>
      <c r="I83" s="20" t="str">
        <f aca="false">IF(D83="","",D83*(1+N(H83)))</f>
        <v/>
      </c>
    </row>
    <row r="84" customFormat="false" ht="15" hidden="false" customHeight="false" outlineLevel="0" collapsed="false">
      <c r="B84" s="31"/>
      <c r="C84" s="32"/>
      <c r="D84" s="34"/>
      <c r="E84" s="32"/>
      <c r="F84" s="35" t="str">
        <f aca="false">IF(B84="","",MONTH(B84))</f>
        <v/>
      </c>
      <c r="G84" s="35" t="str">
        <f aca="false">IF(B84="","",YEAR(B84))</f>
        <v/>
      </c>
      <c r="H84" s="38"/>
      <c r="I84" s="20" t="str">
        <f aca="false">IF(D84="","",D84*(1+N(H84)))</f>
        <v/>
      </c>
    </row>
    <row r="85" customFormat="false" ht="15" hidden="false" customHeight="false" outlineLevel="0" collapsed="false">
      <c r="B85" s="31"/>
      <c r="C85" s="32"/>
      <c r="D85" s="34"/>
      <c r="E85" s="32"/>
      <c r="F85" s="35" t="str">
        <f aca="false">IF(B85="","",MONTH(B85))</f>
        <v/>
      </c>
      <c r="G85" s="35" t="str">
        <f aca="false">IF(B85="","",YEAR(B85))</f>
        <v/>
      </c>
      <c r="H85" s="38"/>
      <c r="I85" s="20" t="str">
        <f aca="false">IF(D85="","",D85*(1+N(H85)))</f>
        <v/>
      </c>
    </row>
    <row r="86" customFormat="false" ht="15" hidden="false" customHeight="false" outlineLevel="0" collapsed="false">
      <c r="B86" s="31"/>
      <c r="C86" s="32"/>
      <c r="D86" s="34"/>
      <c r="E86" s="32"/>
      <c r="F86" s="35" t="str">
        <f aca="false">IF(B86="","",MONTH(B86))</f>
        <v/>
      </c>
      <c r="G86" s="35" t="str">
        <f aca="false">IF(B86="","",YEAR(B86))</f>
        <v/>
      </c>
      <c r="H86" s="38"/>
      <c r="I86" s="20" t="str">
        <f aca="false">IF(D86="","",D86*(1+N(H86)))</f>
        <v/>
      </c>
    </row>
    <row r="87" customFormat="false" ht="15" hidden="false" customHeight="false" outlineLevel="0" collapsed="false">
      <c r="B87" s="31"/>
      <c r="C87" s="32"/>
      <c r="D87" s="34"/>
      <c r="E87" s="32"/>
      <c r="F87" s="35" t="str">
        <f aca="false">IF(B87="","",MONTH(B87))</f>
        <v/>
      </c>
      <c r="G87" s="35" t="str">
        <f aca="false">IF(B87="","",YEAR(B87))</f>
        <v/>
      </c>
      <c r="H87" s="38"/>
      <c r="I87" s="20" t="str">
        <f aca="false">IF(D87="","",D87*(1+N(H87)))</f>
        <v/>
      </c>
    </row>
    <row r="88" customFormat="false" ht="15" hidden="false" customHeight="false" outlineLevel="0" collapsed="false">
      <c r="B88" s="31"/>
      <c r="C88" s="32"/>
      <c r="D88" s="34"/>
      <c r="E88" s="32"/>
      <c r="F88" s="35" t="str">
        <f aca="false">IF(B88="","",MONTH(B88))</f>
        <v/>
      </c>
      <c r="G88" s="35" t="str">
        <f aca="false">IF(B88="","",YEAR(B88))</f>
        <v/>
      </c>
      <c r="H88" s="38"/>
      <c r="I88" s="20" t="str">
        <f aca="false">IF(D88="","",D88*(1+N(H88)))</f>
        <v/>
      </c>
    </row>
    <row r="89" customFormat="false" ht="15" hidden="false" customHeight="false" outlineLevel="0" collapsed="false">
      <c r="B89" s="31"/>
      <c r="C89" s="32"/>
      <c r="D89" s="34"/>
      <c r="E89" s="32"/>
      <c r="F89" s="35" t="str">
        <f aca="false">IF(B89="","",MONTH(B89))</f>
        <v/>
      </c>
      <c r="G89" s="35" t="str">
        <f aca="false">IF(B89="","",YEAR(B89))</f>
        <v/>
      </c>
      <c r="H89" s="38"/>
      <c r="I89" s="20" t="str">
        <f aca="false">IF(D89="","",D89*(1+N(H89)))</f>
        <v/>
      </c>
    </row>
    <row r="90" customFormat="false" ht="15" hidden="false" customHeight="false" outlineLevel="0" collapsed="false">
      <c r="B90" s="31"/>
      <c r="C90" s="32"/>
      <c r="D90" s="34"/>
      <c r="E90" s="32"/>
      <c r="F90" s="35" t="str">
        <f aca="false">IF(B90="","",MONTH(B90))</f>
        <v/>
      </c>
      <c r="G90" s="35" t="str">
        <f aca="false">IF(B90="","",YEAR(B90))</f>
        <v/>
      </c>
      <c r="H90" s="38"/>
      <c r="I90" s="20" t="str">
        <f aca="false">IF(D90="","",D90*(1+N(H90)))</f>
        <v/>
      </c>
    </row>
    <row r="91" customFormat="false" ht="15" hidden="false" customHeight="false" outlineLevel="0" collapsed="false">
      <c r="B91" s="31"/>
      <c r="C91" s="32"/>
      <c r="D91" s="34"/>
      <c r="E91" s="32"/>
      <c r="F91" s="35" t="str">
        <f aca="false">IF(B91="","",MONTH(B91))</f>
        <v/>
      </c>
      <c r="G91" s="35" t="str">
        <f aca="false">IF(B91="","",YEAR(B91))</f>
        <v/>
      </c>
      <c r="H91" s="38"/>
      <c r="I91" s="20" t="str">
        <f aca="false">IF(D91="","",D91*(1+N(H91)))</f>
        <v/>
      </c>
    </row>
    <row r="92" customFormat="false" ht="15" hidden="false" customHeight="false" outlineLevel="0" collapsed="false">
      <c r="B92" s="31"/>
      <c r="C92" s="32"/>
      <c r="D92" s="34"/>
      <c r="E92" s="32"/>
      <c r="F92" s="35" t="str">
        <f aca="false">IF(B92="","",MONTH(B92))</f>
        <v/>
      </c>
      <c r="G92" s="35" t="str">
        <f aca="false">IF(B92="","",YEAR(B92))</f>
        <v/>
      </c>
      <c r="H92" s="38"/>
      <c r="I92" s="20" t="str">
        <f aca="false">IF(D92="","",D92*(1+N(H92)))</f>
        <v/>
      </c>
    </row>
    <row r="93" customFormat="false" ht="15" hidden="false" customHeight="false" outlineLevel="0" collapsed="false">
      <c r="B93" s="31"/>
      <c r="C93" s="32"/>
      <c r="D93" s="34"/>
      <c r="E93" s="32"/>
      <c r="F93" s="35" t="str">
        <f aca="false">IF(B93="","",MONTH(B93))</f>
        <v/>
      </c>
      <c r="G93" s="35" t="str">
        <f aca="false">IF(B93="","",YEAR(B93))</f>
        <v/>
      </c>
      <c r="H93" s="38"/>
      <c r="I93" s="20" t="str">
        <f aca="false">IF(D93="","",D93*(1+N(H93)))</f>
        <v/>
      </c>
    </row>
    <row r="94" customFormat="false" ht="15" hidden="false" customHeight="false" outlineLevel="0" collapsed="false">
      <c r="B94" s="31"/>
      <c r="C94" s="32"/>
      <c r="D94" s="34"/>
      <c r="E94" s="32"/>
      <c r="F94" s="35" t="str">
        <f aca="false">IF(B94="","",MONTH(B94))</f>
        <v/>
      </c>
      <c r="G94" s="35" t="str">
        <f aca="false">IF(B94="","",YEAR(B94))</f>
        <v/>
      </c>
      <c r="H94" s="38"/>
      <c r="I94" s="20" t="str">
        <f aca="false">IF(D94="","",D94*(1+N(H94)))</f>
        <v/>
      </c>
    </row>
    <row r="95" customFormat="false" ht="15" hidden="false" customHeight="false" outlineLevel="0" collapsed="false">
      <c r="B95" s="31"/>
      <c r="C95" s="32"/>
      <c r="D95" s="34"/>
      <c r="E95" s="32"/>
      <c r="F95" s="35" t="str">
        <f aca="false">IF(B95="","",MONTH(B95))</f>
        <v/>
      </c>
      <c r="G95" s="35" t="str">
        <f aca="false">IF(B95="","",YEAR(B95))</f>
        <v/>
      </c>
      <c r="H95" s="38"/>
      <c r="I95" s="20" t="str">
        <f aca="false">IF(D95="","",D95*(1+N(H95)))</f>
        <v/>
      </c>
    </row>
    <row r="96" customFormat="false" ht="15" hidden="false" customHeight="false" outlineLevel="0" collapsed="false">
      <c r="B96" s="31"/>
      <c r="C96" s="32"/>
      <c r="D96" s="34"/>
      <c r="E96" s="32"/>
      <c r="F96" s="35" t="str">
        <f aca="false">IF(B96="","",MONTH(B96))</f>
        <v/>
      </c>
      <c r="G96" s="35" t="str">
        <f aca="false">IF(B96="","",YEAR(B96))</f>
        <v/>
      </c>
      <c r="H96" s="38"/>
      <c r="I96" s="20" t="str">
        <f aca="false">IF(D96="","",D96*(1+N(H96)))</f>
        <v/>
      </c>
    </row>
    <row r="97" customFormat="false" ht="15" hidden="false" customHeight="false" outlineLevel="0" collapsed="false">
      <c r="B97" s="31"/>
      <c r="C97" s="32"/>
      <c r="D97" s="34"/>
      <c r="E97" s="32"/>
      <c r="F97" s="35" t="str">
        <f aca="false">IF(B97="","",MONTH(B97))</f>
        <v/>
      </c>
      <c r="G97" s="35" t="str">
        <f aca="false">IF(B97="","",YEAR(B97))</f>
        <v/>
      </c>
      <c r="H97" s="38"/>
      <c r="I97" s="20" t="str">
        <f aca="false">IF(D97="","",D97*(1+N(H97)))</f>
        <v/>
      </c>
    </row>
    <row r="98" customFormat="false" ht="15" hidden="false" customHeight="false" outlineLevel="0" collapsed="false">
      <c r="B98" s="31"/>
      <c r="C98" s="32"/>
      <c r="D98" s="34"/>
      <c r="E98" s="32"/>
      <c r="F98" s="35" t="str">
        <f aca="false">IF(B98="","",MONTH(B98))</f>
        <v/>
      </c>
      <c r="G98" s="35" t="str">
        <f aca="false">IF(B98="","",YEAR(B98))</f>
        <v/>
      </c>
      <c r="H98" s="38"/>
      <c r="I98" s="20" t="str">
        <f aca="false">IF(D98="","",D98*(1+N(H98)))</f>
        <v/>
      </c>
    </row>
    <row r="99" customFormat="false" ht="15" hidden="false" customHeight="false" outlineLevel="0" collapsed="false">
      <c r="B99" s="31"/>
      <c r="C99" s="32"/>
      <c r="D99" s="34"/>
      <c r="E99" s="32"/>
      <c r="F99" s="35" t="str">
        <f aca="false">IF(B99="","",MONTH(B99))</f>
        <v/>
      </c>
      <c r="G99" s="35" t="str">
        <f aca="false">IF(B99="","",YEAR(B99))</f>
        <v/>
      </c>
      <c r="H99" s="38"/>
      <c r="I99" s="20" t="str">
        <f aca="false">IF(D99="","",D99*(1+N(H99)))</f>
        <v/>
      </c>
    </row>
    <row r="100" customFormat="false" ht="15" hidden="false" customHeight="false" outlineLevel="0" collapsed="false">
      <c r="B100" s="31"/>
      <c r="C100" s="32"/>
      <c r="D100" s="34"/>
      <c r="E100" s="32"/>
      <c r="F100" s="35" t="str">
        <f aca="false">IF(B100="","",MONTH(B100))</f>
        <v/>
      </c>
      <c r="G100" s="35" t="str">
        <f aca="false">IF(B100="","",YEAR(B100))</f>
        <v/>
      </c>
      <c r="H100" s="38"/>
      <c r="I100" s="20" t="str">
        <f aca="false">IF(D100="","",D100*(1+N(H100)))</f>
        <v/>
      </c>
    </row>
    <row r="101" customFormat="false" ht="15" hidden="false" customHeight="false" outlineLevel="0" collapsed="false">
      <c r="B101" s="31"/>
      <c r="C101" s="32"/>
      <c r="D101" s="34"/>
      <c r="E101" s="32"/>
      <c r="F101" s="35" t="str">
        <f aca="false">IF(B101="","",MONTH(B101))</f>
        <v/>
      </c>
      <c r="G101" s="35" t="str">
        <f aca="false">IF(B101="","",YEAR(B101))</f>
        <v/>
      </c>
      <c r="H101" s="38"/>
      <c r="I101" s="20" t="str">
        <f aca="false">IF(D101="","",D101*(1+N(H101)))</f>
        <v/>
      </c>
    </row>
    <row r="102" customFormat="false" ht="15" hidden="false" customHeight="false" outlineLevel="0" collapsed="false">
      <c r="B102" s="31"/>
      <c r="C102" s="32"/>
      <c r="D102" s="34"/>
      <c r="E102" s="32"/>
      <c r="F102" s="35" t="str">
        <f aca="false">IF(B102="","",MONTH(B102))</f>
        <v/>
      </c>
      <c r="G102" s="35" t="str">
        <f aca="false">IF(B102="","",YEAR(B102))</f>
        <v/>
      </c>
      <c r="H102" s="38"/>
      <c r="I102" s="20" t="str">
        <f aca="false">IF(D102="","",D102*(1+N(H102)))</f>
        <v/>
      </c>
    </row>
    <row r="103" customFormat="false" ht="15" hidden="false" customHeight="false" outlineLevel="0" collapsed="false">
      <c r="B103" s="31"/>
      <c r="C103" s="32"/>
      <c r="D103" s="34"/>
      <c r="E103" s="32"/>
      <c r="F103" s="35" t="str">
        <f aca="false">IF(B103="","",MONTH(B103))</f>
        <v/>
      </c>
      <c r="G103" s="35" t="str">
        <f aca="false">IF(B103="","",YEAR(B103))</f>
        <v/>
      </c>
      <c r="H103" s="38"/>
      <c r="I103" s="20" t="str">
        <f aca="false">IF(D103="","",D103*(1+N(H103)))</f>
        <v/>
      </c>
    </row>
    <row r="104" customFormat="false" ht="15" hidden="false" customHeight="false" outlineLevel="0" collapsed="false">
      <c r="B104" s="31"/>
      <c r="C104" s="32"/>
      <c r="D104" s="34"/>
      <c r="E104" s="32"/>
      <c r="F104" s="35" t="str">
        <f aca="false">IF(B104="","",MONTH(B104))</f>
        <v/>
      </c>
      <c r="G104" s="35" t="str">
        <f aca="false">IF(B104="","",YEAR(B104))</f>
        <v/>
      </c>
      <c r="H104" s="38"/>
      <c r="I104" s="20" t="str">
        <f aca="false">IF(D104="","",D104*(1+N(H104)))</f>
        <v/>
      </c>
    </row>
    <row r="105" customFormat="false" ht="15" hidden="false" customHeight="false" outlineLevel="0" collapsed="false">
      <c r="B105" s="31"/>
      <c r="C105" s="32"/>
      <c r="D105" s="34"/>
      <c r="E105" s="32"/>
      <c r="F105" s="35" t="str">
        <f aca="false">IF(B105="","",MONTH(B105))</f>
        <v/>
      </c>
      <c r="G105" s="35" t="str">
        <f aca="false">IF(B105="","",YEAR(B105))</f>
        <v/>
      </c>
      <c r="H105" s="38"/>
      <c r="I105" s="20" t="str">
        <f aca="false">IF(D105="","",D105*(1+N(H105)))</f>
        <v/>
      </c>
    </row>
    <row r="106" customFormat="false" ht="15" hidden="false" customHeight="false" outlineLevel="0" collapsed="false">
      <c r="B106" s="31"/>
      <c r="C106" s="32"/>
      <c r="D106" s="34"/>
      <c r="E106" s="32"/>
      <c r="F106" s="35" t="str">
        <f aca="false">IF(B106="","",MONTH(B106))</f>
        <v/>
      </c>
      <c r="G106" s="35" t="str">
        <f aca="false">IF(B106="","",YEAR(B106))</f>
        <v/>
      </c>
      <c r="H106" s="38"/>
      <c r="I106" s="20" t="str">
        <f aca="false">IF(D106="","",D106*(1+N(H106)))</f>
        <v/>
      </c>
    </row>
    <row r="107" customFormat="false" ht="15" hidden="false" customHeight="false" outlineLevel="0" collapsed="false">
      <c r="B107" s="31"/>
      <c r="C107" s="32"/>
      <c r="D107" s="34"/>
      <c r="E107" s="32"/>
      <c r="F107" s="35" t="str">
        <f aca="false">IF(B107="","",MONTH(B107))</f>
        <v/>
      </c>
      <c r="G107" s="35" t="str">
        <f aca="false">IF(B107="","",YEAR(B107))</f>
        <v/>
      </c>
      <c r="H107" s="38"/>
      <c r="I107" s="20" t="str">
        <f aca="false">IF(D107="","",D107*(1+N(H107)))</f>
        <v/>
      </c>
    </row>
    <row r="108" customFormat="false" ht="15" hidden="false" customHeight="false" outlineLevel="0" collapsed="false">
      <c r="B108" s="31"/>
      <c r="C108" s="32"/>
      <c r="D108" s="34"/>
      <c r="E108" s="32"/>
      <c r="F108" s="35" t="str">
        <f aca="false">IF(B108="","",MONTH(B108))</f>
        <v/>
      </c>
      <c r="G108" s="35" t="str">
        <f aca="false">IF(B108="","",YEAR(B108))</f>
        <v/>
      </c>
      <c r="H108" s="38"/>
      <c r="I108" s="20" t="str">
        <f aca="false">IF(D108="","",D108*(1+N(H108)))</f>
        <v/>
      </c>
    </row>
    <row r="109" customFormat="false" ht="15" hidden="false" customHeight="false" outlineLevel="0" collapsed="false">
      <c r="B109" s="31"/>
      <c r="C109" s="32"/>
      <c r="D109" s="34"/>
      <c r="E109" s="32"/>
      <c r="F109" s="35" t="str">
        <f aca="false">IF(B109="","",MONTH(B109))</f>
        <v/>
      </c>
      <c r="G109" s="35" t="str">
        <f aca="false">IF(B109="","",YEAR(B109))</f>
        <v/>
      </c>
      <c r="H109" s="38"/>
      <c r="I109" s="20" t="str">
        <f aca="false">IF(D109="","",D109*(1+N(H109)))</f>
        <v/>
      </c>
    </row>
    <row r="110" customFormat="false" ht="15" hidden="false" customHeight="false" outlineLevel="0" collapsed="false">
      <c r="B110" s="31"/>
      <c r="C110" s="32"/>
      <c r="D110" s="34"/>
      <c r="E110" s="32"/>
      <c r="F110" s="35" t="str">
        <f aca="false">IF(B110="","",MONTH(B110))</f>
        <v/>
      </c>
      <c r="G110" s="35" t="str">
        <f aca="false">IF(B110="","",YEAR(B110))</f>
        <v/>
      </c>
      <c r="H110" s="38"/>
      <c r="I110" s="20" t="str">
        <f aca="false">IF(D110="","",D110*(1+N(H110)))</f>
        <v/>
      </c>
    </row>
    <row r="111" customFormat="false" ht="15" hidden="false" customHeight="false" outlineLevel="0" collapsed="false">
      <c r="B111" s="31"/>
      <c r="C111" s="32"/>
      <c r="D111" s="34"/>
      <c r="E111" s="32"/>
      <c r="F111" s="35" t="str">
        <f aca="false">IF(B111="","",MONTH(B111))</f>
        <v/>
      </c>
      <c r="G111" s="35" t="str">
        <f aca="false">IF(B111="","",YEAR(B111))</f>
        <v/>
      </c>
      <c r="H111" s="38"/>
      <c r="I111" s="20" t="str">
        <f aca="false">IF(D111="","",D111*(1+N(H111)))</f>
        <v/>
      </c>
    </row>
    <row r="112" customFormat="false" ht="15" hidden="false" customHeight="false" outlineLevel="0" collapsed="false">
      <c r="B112" s="31"/>
      <c r="C112" s="32"/>
      <c r="D112" s="34"/>
      <c r="E112" s="32"/>
      <c r="F112" s="35" t="str">
        <f aca="false">IF(B112="","",MONTH(B112))</f>
        <v/>
      </c>
      <c r="G112" s="35" t="str">
        <f aca="false">IF(B112="","",YEAR(B112))</f>
        <v/>
      </c>
      <c r="H112" s="38"/>
      <c r="I112" s="20" t="str">
        <f aca="false">IF(D112="","",D112*(1+N(H112)))</f>
        <v/>
      </c>
    </row>
    <row r="113" customFormat="false" ht="15" hidden="false" customHeight="false" outlineLevel="0" collapsed="false">
      <c r="B113" s="31"/>
      <c r="C113" s="32"/>
      <c r="D113" s="34"/>
      <c r="E113" s="32"/>
      <c r="F113" s="35" t="str">
        <f aca="false">IF(B113="","",MONTH(B113))</f>
        <v/>
      </c>
      <c r="G113" s="35" t="str">
        <f aca="false">IF(B113="","",YEAR(B113))</f>
        <v/>
      </c>
      <c r="H113" s="38"/>
      <c r="I113" s="20" t="str">
        <f aca="false">IF(D113="","",D113*(1+N(H113)))</f>
        <v/>
      </c>
    </row>
    <row r="114" customFormat="false" ht="15" hidden="false" customHeight="false" outlineLevel="0" collapsed="false">
      <c r="B114" s="31"/>
      <c r="C114" s="32"/>
      <c r="D114" s="34"/>
      <c r="E114" s="32"/>
      <c r="F114" s="35" t="str">
        <f aca="false">IF(B114="","",MONTH(B114))</f>
        <v/>
      </c>
      <c r="G114" s="35" t="str">
        <f aca="false">IF(B114="","",YEAR(B114))</f>
        <v/>
      </c>
      <c r="H114" s="38"/>
      <c r="I114" s="20" t="str">
        <f aca="false">IF(D114="","",D114*(1+N(H114)))</f>
        <v/>
      </c>
    </row>
    <row r="115" customFormat="false" ht="15" hidden="false" customHeight="false" outlineLevel="0" collapsed="false">
      <c r="B115" s="31"/>
      <c r="C115" s="32"/>
      <c r="D115" s="34"/>
      <c r="E115" s="32"/>
      <c r="F115" s="35" t="str">
        <f aca="false">IF(B115="","",MONTH(B115))</f>
        <v/>
      </c>
      <c r="G115" s="35" t="str">
        <f aca="false">IF(B115="","",YEAR(B115))</f>
        <v/>
      </c>
      <c r="H115" s="38"/>
      <c r="I115" s="20" t="str">
        <f aca="false">IF(D115="","",D115*(1+N(H115)))</f>
        <v/>
      </c>
    </row>
    <row r="116" customFormat="false" ht="15" hidden="false" customHeight="false" outlineLevel="0" collapsed="false">
      <c r="B116" s="31"/>
      <c r="C116" s="32"/>
      <c r="D116" s="34"/>
      <c r="E116" s="32"/>
      <c r="F116" s="35" t="str">
        <f aca="false">IF(B116="","",MONTH(B116))</f>
        <v/>
      </c>
      <c r="G116" s="35" t="str">
        <f aca="false">IF(B116="","",YEAR(B116))</f>
        <v/>
      </c>
      <c r="H116" s="38"/>
      <c r="I116" s="20" t="str">
        <f aca="false">IF(D116="","",D116*(1+N(H116)))</f>
        <v/>
      </c>
    </row>
    <row r="117" customFormat="false" ht="15" hidden="false" customHeight="false" outlineLevel="0" collapsed="false">
      <c r="B117" s="31"/>
      <c r="C117" s="32"/>
      <c r="D117" s="34"/>
      <c r="E117" s="32"/>
      <c r="F117" s="35" t="str">
        <f aca="false">IF(B117="","",MONTH(B117))</f>
        <v/>
      </c>
      <c r="G117" s="35" t="str">
        <f aca="false">IF(B117="","",YEAR(B117))</f>
        <v/>
      </c>
      <c r="H117" s="38"/>
      <c r="I117" s="20" t="str">
        <f aca="false">IF(D117="","",D117*(1+N(H117)))</f>
        <v/>
      </c>
    </row>
    <row r="118" customFormat="false" ht="15" hidden="false" customHeight="false" outlineLevel="0" collapsed="false">
      <c r="B118" s="31"/>
      <c r="C118" s="32"/>
      <c r="D118" s="34"/>
      <c r="E118" s="32"/>
      <c r="F118" s="35" t="str">
        <f aca="false">IF(B118="","",MONTH(B118))</f>
        <v/>
      </c>
      <c r="G118" s="35" t="str">
        <f aca="false">IF(B118="","",YEAR(B118))</f>
        <v/>
      </c>
      <c r="H118" s="38"/>
      <c r="I118" s="20" t="str">
        <f aca="false">IF(D118="","",D118*(1+N(H118)))</f>
        <v/>
      </c>
    </row>
    <row r="119" customFormat="false" ht="15" hidden="false" customHeight="false" outlineLevel="0" collapsed="false">
      <c r="B119" s="31"/>
      <c r="C119" s="32"/>
      <c r="D119" s="34"/>
      <c r="E119" s="32"/>
      <c r="F119" s="35" t="str">
        <f aca="false">IF(B119="","",MONTH(B119))</f>
        <v/>
      </c>
      <c r="G119" s="35" t="str">
        <f aca="false">IF(B119="","",YEAR(B119))</f>
        <v/>
      </c>
      <c r="H119" s="38"/>
      <c r="I119" s="20" t="str">
        <f aca="false">IF(D119="","",D119*(1+N(H119)))</f>
        <v/>
      </c>
    </row>
    <row r="120" customFormat="false" ht="15" hidden="false" customHeight="false" outlineLevel="0" collapsed="false">
      <c r="B120" s="31"/>
      <c r="C120" s="32"/>
      <c r="D120" s="34"/>
      <c r="E120" s="32"/>
      <c r="F120" s="35" t="str">
        <f aca="false">IF(B120="","",MONTH(B120))</f>
        <v/>
      </c>
      <c r="G120" s="35" t="str">
        <f aca="false">IF(B120="","",YEAR(B120))</f>
        <v/>
      </c>
      <c r="H120" s="38"/>
      <c r="I120" s="20" t="str">
        <f aca="false">IF(D120="","",D120*(1+N(H120)))</f>
        <v/>
      </c>
    </row>
    <row r="121" customFormat="false" ht="15" hidden="false" customHeight="false" outlineLevel="0" collapsed="false">
      <c r="B121" s="31"/>
      <c r="C121" s="32"/>
      <c r="D121" s="34"/>
      <c r="E121" s="32"/>
      <c r="F121" s="35" t="str">
        <f aca="false">IF(B121="","",MONTH(B121))</f>
        <v/>
      </c>
      <c r="G121" s="35" t="str">
        <f aca="false">IF(B121="","",YEAR(B121))</f>
        <v/>
      </c>
      <c r="H121" s="38"/>
      <c r="I121" s="20" t="str">
        <f aca="false">IF(D121="","",D121*(1+N(H121)))</f>
        <v/>
      </c>
    </row>
    <row r="122" customFormat="false" ht="15" hidden="false" customHeight="false" outlineLevel="0" collapsed="false">
      <c r="B122" s="31"/>
      <c r="C122" s="32"/>
      <c r="D122" s="34"/>
      <c r="E122" s="32"/>
      <c r="F122" s="35" t="str">
        <f aca="false">IF(B122="","",MONTH(B122))</f>
        <v/>
      </c>
      <c r="G122" s="35" t="str">
        <f aca="false">IF(B122="","",YEAR(B122))</f>
        <v/>
      </c>
      <c r="H122" s="38"/>
      <c r="I122" s="20" t="str">
        <f aca="false">IF(D122="","",D122*(1+N(H122)))</f>
        <v/>
      </c>
    </row>
    <row r="123" customFormat="false" ht="15" hidden="false" customHeight="false" outlineLevel="0" collapsed="false">
      <c r="B123" s="31"/>
      <c r="C123" s="32"/>
      <c r="D123" s="34"/>
      <c r="E123" s="32"/>
      <c r="F123" s="35" t="str">
        <f aca="false">IF(B123="","",MONTH(B123))</f>
        <v/>
      </c>
      <c r="G123" s="35" t="str">
        <f aca="false">IF(B123="","",YEAR(B123))</f>
        <v/>
      </c>
      <c r="H123" s="38"/>
      <c r="I123" s="20" t="str">
        <f aca="false">IF(D123="","",D123*(1+N(H123)))</f>
        <v/>
      </c>
    </row>
    <row r="124" customFormat="false" ht="15" hidden="false" customHeight="false" outlineLevel="0" collapsed="false">
      <c r="B124" s="31"/>
      <c r="C124" s="32"/>
      <c r="D124" s="34"/>
      <c r="E124" s="32"/>
      <c r="F124" s="35" t="str">
        <f aca="false">IF(B124="","",MONTH(B124))</f>
        <v/>
      </c>
      <c r="G124" s="35" t="str">
        <f aca="false">IF(B124="","",YEAR(B124))</f>
        <v/>
      </c>
      <c r="H124" s="38"/>
      <c r="I124" s="20" t="str">
        <f aca="false">IF(D124="","",D124*(1+N(H124)))</f>
        <v/>
      </c>
    </row>
    <row r="125" customFormat="false" ht="15" hidden="false" customHeight="false" outlineLevel="0" collapsed="false">
      <c r="B125" s="31"/>
      <c r="C125" s="32"/>
      <c r="D125" s="34"/>
      <c r="E125" s="32"/>
      <c r="F125" s="35" t="str">
        <f aca="false">IF(B125="","",MONTH(B125))</f>
        <v/>
      </c>
      <c r="G125" s="35" t="str">
        <f aca="false">IF(B125="","",YEAR(B125))</f>
        <v/>
      </c>
      <c r="H125" s="38"/>
      <c r="I125" s="20" t="str">
        <f aca="false">IF(D125="","",D125*(1+N(H125)))</f>
        <v/>
      </c>
    </row>
    <row r="126" customFormat="false" ht="15" hidden="false" customHeight="false" outlineLevel="0" collapsed="false">
      <c r="B126" s="31"/>
      <c r="C126" s="32"/>
      <c r="D126" s="34"/>
      <c r="E126" s="32"/>
      <c r="F126" s="35" t="str">
        <f aca="false">IF(B126="","",MONTH(B126))</f>
        <v/>
      </c>
      <c r="G126" s="35" t="str">
        <f aca="false">IF(B126="","",YEAR(B126))</f>
        <v/>
      </c>
      <c r="H126" s="38"/>
      <c r="I126" s="20" t="str">
        <f aca="false">IF(D126="","",D126*(1+N(H126)))</f>
        <v/>
      </c>
    </row>
    <row r="127" customFormat="false" ht="15" hidden="false" customHeight="false" outlineLevel="0" collapsed="false">
      <c r="B127" s="31"/>
      <c r="C127" s="32"/>
      <c r="D127" s="34"/>
      <c r="E127" s="32"/>
      <c r="F127" s="35" t="str">
        <f aca="false">IF(B127="","",MONTH(B127))</f>
        <v/>
      </c>
      <c r="G127" s="35" t="str">
        <f aca="false">IF(B127="","",YEAR(B127))</f>
        <v/>
      </c>
      <c r="H127" s="38"/>
      <c r="I127" s="20" t="str">
        <f aca="false">IF(D127="","",D127*(1+N(H127)))</f>
        <v/>
      </c>
    </row>
    <row r="128" customFormat="false" ht="15" hidden="false" customHeight="false" outlineLevel="0" collapsed="false">
      <c r="B128" s="31"/>
      <c r="C128" s="32"/>
      <c r="D128" s="34"/>
      <c r="E128" s="32"/>
      <c r="F128" s="35" t="str">
        <f aca="false">IF(B128="","",MONTH(B128))</f>
        <v/>
      </c>
      <c r="G128" s="35" t="str">
        <f aca="false">IF(B128="","",YEAR(B128))</f>
        <v/>
      </c>
      <c r="H128" s="38"/>
      <c r="I128" s="20" t="str">
        <f aca="false">IF(D128="","",D128*(1+N(H128)))</f>
        <v/>
      </c>
    </row>
    <row r="129" customFormat="false" ht="15" hidden="false" customHeight="false" outlineLevel="0" collapsed="false">
      <c r="B129" s="31"/>
      <c r="C129" s="32"/>
      <c r="D129" s="34"/>
      <c r="E129" s="32"/>
      <c r="F129" s="35" t="str">
        <f aca="false">IF(B129="","",MONTH(B129))</f>
        <v/>
      </c>
      <c r="G129" s="35" t="str">
        <f aca="false">IF(B129="","",YEAR(B129))</f>
        <v/>
      </c>
      <c r="H129" s="38"/>
      <c r="I129" s="20" t="str">
        <f aca="false">IF(D129="","",D129*(1+N(H129)))</f>
        <v/>
      </c>
    </row>
    <row r="130" customFormat="false" ht="15" hidden="false" customHeight="false" outlineLevel="0" collapsed="false">
      <c r="B130" s="31"/>
      <c r="C130" s="32"/>
      <c r="D130" s="34"/>
      <c r="E130" s="32"/>
      <c r="F130" s="35" t="str">
        <f aca="false">IF(B130="","",MONTH(B130))</f>
        <v/>
      </c>
      <c r="G130" s="35" t="str">
        <f aca="false">IF(B130="","",YEAR(B130))</f>
        <v/>
      </c>
      <c r="H130" s="38"/>
      <c r="I130" s="20" t="str">
        <f aca="false">IF(D130="","",D130*(1+N(H130)))</f>
        <v/>
      </c>
    </row>
    <row r="131" customFormat="false" ht="15" hidden="false" customHeight="false" outlineLevel="0" collapsed="false">
      <c r="B131" s="31"/>
      <c r="C131" s="32"/>
      <c r="D131" s="34"/>
      <c r="E131" s="32"/>
      <c r="F131" s="35" t="str">
        <f aca="false">IF(B131="","",MONTH(B131))</f>
        <v/>
      </c>
      <c r="G131" s="35" t="str">
        <f aca="false">IF(B131="","",YEAR(B131))</f>
        <v/>
      </c>
      <c r="H131" s="38"/>
      <c r="I131" s="20" t="str">
        <f aca="false">IF(D131="","",D131*(1+N(H131)))</f>
        <v/>
      </c>
    </row>
    <row r="132" customFormat="false" ht="15" hidden="false" customHeight="false" outlineLevel="0" collapsed="false">
      <c r="B132" s="31"/>
      <c r="C132" s="32"/>
      <c r="D132" s="34"/>
      <c r="E132" s="32"/>
      <c r="F132" s="35" t="str">
        <f aca="false">IF(B132="","",MONTH(B132))</f>
        <v/>
      </c>
      <c r="G132" s="35" t="str">
        <f aca="false">IF(B132="","",YEAR(B132))</f>
        <v/>
      </c>
      <c r="H132" s="38"/>
      <c r="I132" s="20" t="str">
        <f aca="false">IF(D132="","",D132*(1+N(H132)))</f>
        <v/>
      </c>
    </row>
    <row r="133" customFormat="false" ht="15" hidden="false" customHeight="false" outlineLevel="0" collapsed="false">
      <c r="B133" s="31"/>
      <c r="C133" s="32"/>
      <c r="D133" s="34"/>
      <c r="E133" s="32"/>
      <c r="F133" s="35" t="str">
        <f aca="false">IF(B133="","",MONTH(B133))</f>
        <v/>
      </c>
      <c r="G133" s="35" t="str">
        <f aca="false">IF(B133="","",YEAR(B133))</f>
        <v/>
      </c>
      <c r="H133" s="38"/>
      <c r="I133" s="20" t="str">
        <f aca="false">IF(D133="","",D133*(1+N(H133)))</f>
        <v/>
      </c>
    </row>
    <row r="134" customFormat="false" ht="15" hidden="false" customHeight="false" outlineLevel="0" collapsed="false">
      <c r="B134" s="31"/>
      <c r="C134" s="32"/>
      <c r="D134" s="34"/>
      <c r="E134" s="32"/>
      <c r="F134" s="35" t="str">
        <f aca="false">IF(B134="","",MONTH(B134))</f>
        <v/>
      </c>
      <c r="G134" s="35" t="str">
        <f aca="false">IF(B134="","",YEAR(B134))</f>
        <v/>
      </c>
      <c r="H134" s="38"/>
      <c r="I134" s="20" t="str">
        <f aca="false">IF(D134="","",D134*(1+N(H134)))</f>
        <v/>
      </c>
    </row>
    <row r="135" customFormat="false" ht="15" hidden="false" customHeight="false" outlineLevel="0" collapsed="false">
      <c r="B135" s="31"/>
      <c r="C135" s="32"/>
      <c r="D135" s="34"/>
      <c r="E135" s="32"/>
      <c r="F135" s="35" t="str">
        <f aca="false">IF(B135="","",MONTH(B135))</f>
        <v/>
      </c>
      <c r="G135" s="35" t="str">
        <f aca="false">IF(B135="","",YEAR(B135))</f>
        <v/>
      </c>
      <c r="H135" s="38"/>
      <c r="I135" s="20" t="str">
        <f aca="false">IF(D135="","",D135*(1+N(H135)))</f>
        <v/>
      </c>
    </row>
    <row r="136" customFormat="false" ht="15" hidden="false" customHeight="false" outlineLevel="0" collapsed="false">
      <c r="B136" s="31"/>
      <c r="C136" s="32"/>
      <c r="D136" s="34"/>
      <c r="E136" s="32"/>
      <c r="F136" s="35" t="str">
        <f aca="false">IF(B136="","",MONTH(B136))</f>
        <v/>
      </c>
      <c r="G136" s="35" t="str">
        <f aca="false">IF(B136="","",YEAR(B136))</f>
        <v/>
      </c>
      <c r="H136" s="38"/>
      <c r="I136" s="20" t="str">
        <f aca="false">IF(D136="","",D136*(1+N(H136)))</f>
        <v/>
      </c>
    </row>
    <row r="137" customFormat="false" ht="15" hidden="false" customHeight="false" outlineLevel="0" collapsed="false">
      <c r="B137" s="31"/>
      <c r="C137" s="32"/>
      <c r="D137" s="34"/>
      <c r="E137" s="32"/>
      <c r="F137" s="35" t="str">
        <f aca="false">IF(B137="","",MONTH(B137))</f>
        <v/>
      </c>
      <c r="G137" s="35" t="str">
        <f aca="false">IF(B137="","",YEAR(B137))</f>
        <v/>
      </c>
      <c r="H137" s="38"/>
      <c r="I137" s="20" t="str">
        <f aca="false">IF(D137="","",D137*(1+N(H137)))</f>
        <v/>
      </c>
    </row>
    <row r="138" customFormat="false" ht="15" hidden="false" customHeight="false" outlineLevel="0" collapsed="false">
      <c r="B138" s="31"/>
      <c r="C138" s="32"/>
      <c r="D138" s="34"/>
      <c r="E138" s="32"/>
      <c r="F138" s="35" t="str">
        <f aca="false">IF(B138="","",MONTH(B138))</f>
        <v/>
      </c>
      <c r="G138" s="35" t="str">
        <f aca="false">IF(B138="","",YEAR(B138))</f>
        <v/>
      </c>
      <c r="H138" s="38"/>
      <c r="I138" s="20" t="str">
        <f aca="false">IF(D138="","",D138*(1+N(H138)))</f>
        <v/>
      </c>
    </row>
    <row r="139" customFormat="false" ht="15" hidden="false" customHeight="false" outlineLevel="0" collapsed="false">
      <c r="B139" s="31"/>
      <c r="C139" s="32"/>
      <c r="D139" s="34"/>
      <c r="E139" s="32"/>
      <c r="F139" s="35" t="str">
        <f aca="false">IF(B139="","",MONTH(B139))</f>
        <v/>
      </c>
      <c r="G139" s="35" t="str">
        <f aca="false">IF(B139="","",YEAR(B139))</f>
        <v/>
      </c>
      <c r="H139" s="38"/>
      <c r="I139" s="20" t="str">
        <f aca="false">IF(D139="","",D139*(1+N(H139)))</f>
        <v/>
      </c>
    </row>
    <row r="140" customFormat="false" ht="15" hidden="false" customHeight="false" outlineLevel="0" collapsed="false">
      <c r="B140" s="31"/>
      <c r="C140" s="32"/>
      <c r="D140" s="34"/>
      <c r="E140" s="32"/>
      <c r="F140" s="35" t="str">
        <f aca="false">IF(B140="","",MONTH(B140))</f>
        <v/>
      </c>
      <c r="G140" s="35" t="str">
        <f aca="false">IF(B140="","",YEAR(B140))</f>
        <v/>
      </c>
      <c r="H140" s="38"/>
      <c r="I140" s="20" t="str">
        <f aca="false">IF(D140="","",D140*(1+N(H140)))</f>
        <v/>
      </c>
    </row>
    <row r="141" customFormat="false" ht="15" hidden="false" customHeight="false" outlineLevel="0" collapsed="false">
      <c r="B141" s="31"/>
      <c r="C141" s="32"/>
      <c r="D141" s="34"/>
      <c r="E141" s="32"/>
      <c r="F141" s="35" t="str">
        <f aca="false">IF(B141="","",MONTH(B141))</f>
        <v/>
      </c>
      <c r="G141" s="35" t="str">
        <f aca="false">IF(B141="","",YEAR(B141))</f>
        <v/>
      </c>
      <c r="H141" s="38"/>
      <c r="I141" s="20" t="str">
        <f aca="false">IF(D141="","",D141*(1+N(H141)))</f>
        <v/>
      </c>
    </row>
    <row r="142" customFormat="false" ht="15" hidden="false" customHeight="false" outlineLevel="0" collapsed="false">
      <c r="B142" s="31"/>
      <c r="C142" s="32"/>
      <c r="D142" s="34"/>
      <c r="E142" s="32"/>
      <c r="F142" s="35" t="str">
        <f aca="false">IF(B142="","",MONTH(B142))</f>
        <v/>
      </c>
      <c r="G142" s="35" t="str">
        <f aca="false">IF(B142="","",YEAR(B142))</f>
        <v/>
      </c>
      <c r="H142" s="38"/>
      <c r="I142" s="20" t="str">
        <f aca="false">IF(D142="","",D142*(1+N(H142)))</f>
        <v/>
      </c>
    </row>
    <row r="143" customFormat="false" ht="15" hidden="false" customHeight="false" outlineLevel="0" collapsed="false">
      <c r="B143" s="31"/>
      <c r="C143" s="32"/>
      <c r="D143" s="34"/>
      <c r="E143" s="32"/>
      <c r="F143" s="35" t="str">
        <f aca="false">IF(B143="","",MONTH(B143))</f>
        <v/>
      </c>
      <c r="G143" s="35" t="str">
        <f aca="false">IF(B143="","",YEAR(B143))</f>
        <v/>
      </c>
      <c r="H143" s="38"/>
      <c r="I143" s="20" t="str">
        <f aca="false">IF(D143="","",D143*(1+N(H143)))</f>
        <v/>
      </c>
    </row>
    <row r="144" customFormat="false" ht="15" hidden="false" customHeight="false" outlineLevel="0" collapsed="false">
      <c r="B144" s="31"/>
      <c r="C144" s="32"/>
      <c r="D144" s="34"/>
      <c r="E144" s="32"/>
      <c r="F144" s="35" t="str">
        <f aca="false">IF(B144="","",MONTH(B144))</f>
        <v/>
      </c>
      <c r="G144" s="35" t="str">
        <f aca="false">IF(B144="","",YEAR(B144))</f>
        <v/>
      </c>
      <c r="H144" s="38"/>
      <c r="I144" s="20" t="str">
        <f aca="false">IF(D144="","",D144*(1+N(H144)))</f>
        <v/>
      </c>
    </row>
    <row r="145" customFormat="false" ht="15" hidden="false" customHeight="false" outlineLevel="0" collapsed="false">
      <c r="B145" s="31"/>
      <c r="C145" s="32"/>
      <c r="D145" s="34"/>
      <c r="E145" s="32"/>
      <c r="F145" s="35" t="str">
        <f aca="false">IF(B145="","",MONTH(B145))</f>
        <v/>
      </c>
      <c r="G145" s="35" t="str">
        <f aca="false">IF(B145="","",YEAR(B145))</f>
        <v/>
      </c>
      <c r="H145" s="38"/>
      <c r="I145" s="20" t="str">
        <f aca="false">IF(D145="","",D145*(1+N(H145)))</f>
        <v/>
      </c>
    </row>
    <row r="146" customFormat="false" ht="15" hidden="false" customHeight="false" outlineLevel="0" collapsed="false">
      <c r="B146" s="31"/>
      <c r="C146" s="32"/>
      <c r="D146" s="34"/>
      <c r="E146" s="32"/>
      <c r="F146" s="35" t="str">
        <f aca="false">IF(B146="","",MONTH(B146))</f>
        <v/>
      </c>
      <c r="G146" s="35" t="str">
        <f aca="false">IF(B146="","",YEAR(B146))</f>
        <v/>
      </c>
      <c r="H146" s="38"/>
      <c r="I146" s="20" t="str">
        <f aca="false">IF(D146="","",D146*(1+N(H146)))</f>
        <v/>
      </c>
    </row>
    <row r="147" customFormat="false" ht="15" hidden="false" customHeight="false" outlineLevel="0" collapsed="false">
      <c r="B147" s="31"/>
      <c r="C147" s="32"/>
      <c r="D147" s="34"/>
      <c r="E147" s="32"/>
      <c r="F147" s="35" t="str">
        <f aca="false">IF(B147="","",MONTH(B147))</f>
        <v/>
      </c>
      <c r="G147" s="35" t="str">
        <f aca="false">IF(B147="","",YEAR(B147))</f>
        <v/>
      </c>
      <c r="H147" s="38"/>
      <c r="I147" s="20" t="str">
        <f aca="false">IF(D147="","",D147*(1+N(H147)))</f>
        <v/>
      </c>
    </row>
    <row r="148" customFormat="false" ht="15" hidden="false" customHeight="false" outlineLevel="0" collapsed="false">
      <c r="B148" s="31"/>
      <c r="C148" s="32"/>
      <c r="D148" s="34"/>
      <c r="E148" s="32"/>
      <c r="F148" s="35" t="str">
        <f aca="false">IF(B148="","",MONTH(B148))</f>
        <v/>
      </c>
      <c r="G148" s="35" t="str">
        <f aca="false">IF(B148="","",YEAR(B148))</f>
        <v/>
      </c>
      <c r="H148" s="38"/>
      <c r="I148" s="20" t="str">
        <f aca="false">IF(D148="","",D148*(1+N(H148)))</f>
        <v/>
      </c>
    </row>
    <row r="149" customFormat="false" ht="15" hidden="false" customHeight="false" outlineLevel="0" collapsed="false">
      <c r="B149" s="31"/>
      <c r="C149" s="32"/>
      <c r="D149" s="34"/>
      <c r="E149" s="32"/>
      <c r="F149" s="35" t="str">
        <f aca="false">IF(B149="","",MONTH(B149))</f>
        <v/>
      </c>
      <c r="G149" s="35" t="str">
        <f aca="false">IF(B149="","",YEAR(B149))</f>
        <v/>
      </c>
      <c r="H149" s="38"/>
      <c r="I149" s="20" t="str">
        <f aca="false">IF(D149="","",D149*(1+N(H149)))</f>
        <v/>
      </c>
    </row>
    <row r="150" customFormat="false" ht="15" hidden="false" customHeight="false" outlineLevel="0" collapsed="false">
      <c r="B150" s="31"/>
      <c r="C150" s="32"/>
      <c r="D150" s="34"/>
      <c r="E150" s="32"/>
      <c r="F150" s="35" t="str">
        <f aca="false">IF(B150="","",MONTH(B150))</f>
        <v/>
      </c>
      <c r="G150" s="35" t="str">
        <f aca="false">IF(B150="","",YEAR(B150))</f>
        <v/>
      </c>
      <c r="H150" s="38"/>
      <c r="I150" s="20" t="str">
        <f aca="false">IF(D150="","",D150*(1+N(H150)))</f>
        <v/>
      </c>
    </row>
    <row r="151" customFormat="false" ht="15" hidden="false" customHeight="false" outlineLevel="0" collapsed="false">
      <c r="B151" s="31"/>
      <c r="C151" s="32"/>
      <c r="D151" s="34"/>
      <c r="E151" s="32"/>
      <c r="F151" s="35" t="str">
        <f aca="false">IF(B151="","",MONTH(B151))</f>
        <v/>
      </c>
      <c r="G151" s="35" t="str">
        <f aca="false">IF(B151="","",YEAR(B151))</f>
        <v/>
      </c>
      <c r="H151" s="38"/>
      <c r="I151" s="20" t="str">
        <f aca="false">IF(D151="","",D151*(1+N(H151)))</f>
        <v/>
      </c>
    </row>
    <row r="152" customFormat="false" ht="15" hidden="false" customHeight="false" outlineLevel="0" collapsed="false">
      <c r="B152" s="31"/>
      <c r="C152" s="32"/>
      <c r="D152" s="34"/>
      <c r="E152" s="32"/>
      <c r="F152" s="35" t="str">
        <f aca="false">IF(B152="","",MONTH(B152))</f>
        <v/>
      </c>
      <c r="G152" s="35" t="str">
        <f aca="false">IF(B152="","",YEAR(B152))</f>
        <v/>
      </c>
      <c r="H152" s="38"/>
      <c r="I152" s="20" t="str">
        <f aca="false">IF(D152="","",D152*(1+N(H152)))</f>
        <v/>
      </c>
    </row>
    <row r="153" customFormat="false" ht="15" hidden="false" customHeight="false" outlineLevel="0" collapsed="false">
      <c r="B153" s="31"/>
      <c r="C153" s="32"/>
      <c r="D153" s="34"/>
      <c r="E153" s="32"/>
      <c r="F153" s="35" t="str">
        <f aca="false">IF(B153="","",MONTH(B153))</f>
        <v/>
      </c>
      <c r="G153" s="35" t="str">
        <f aca="false">IF(B153="","",YEAR(B153))</f>
        <v/>
      </c>
      <c r="H153" s="38"/>
      <c r="I153" s="20" t="str">
        <f aca="false">IF(D153="","",D153*(1+N(H153)))</f>
        <v/>
      </c>
    </row>
    <row r="154" customFormat="false" ht="15" hidden="false" customHeight="false" outlineLevel="0" collapsed="false">
      <c r="B154" s="31"/>
      <c r="C154" s="32"/>
      <c r="D154" s="34"/>
      <c r="E154" s="32"/>
      <c r="F154" s="35" t="str">
        <f aca="false">IF(B154="","",MONTH(B154))</f>
        <v/>
      </c>
      <c r="G154" s="35" t="str">
        <f aca="false">IF(B154="","",YEAR(B154))</f>
        <v/>
      </c>
      <c r="H154" s="38"/>
      <c r="I154" s="20" t="str">
        <f aca="false">IF(D154="","",D154*(1+N(H154)))</f>
        <v/>
      </c>
    </row>
    <row r="155" customFormat="false" ht="15" hidden="false" customHeight="false" outlineLevel="0" collapsed="false">
      <c r="B155" s="31"/>
      <c r="C155" s="32"/>
      <c r="D155" s="34"/>
      <c r="E155" s="32"/>
      <c r="F155" s="35" t="str">
        <f aca="false">IF(B155="","",MONTH(B155))</f>
        <v/>
      </c>
      <c r="G155" s="35" t="str">
        <f aca="false">IF(B155="","",YEAR(B155))</f>
        <v/>
      </c>
      <c r="H155" s="38"/>
      <c r="I155" s="20" t="str">
        <f aca="false">IF(D155="","",D155*(1+N(H155)))</f>
        <v/>
      </c>
    </row>
    <row r="156" customFormat="false" ht="15" hidden="false" customHeight="false" outlineLevel="0" collapsed="false">
      <c r="B156" s="31"/>
      <c r="C156" s="32"/>
      <c r="D156" s="34"/>
      <c r="E156" s="32"/>
      <c r="F156" s="35" t="str">
        <f aca="false">IF(B156="","",MONTH(B156))</f>
        <v/>
      </c>
      <c r="G156" s="35" t="str">
        <f aca="false">IF(B156="","",YEAR(B156))</f>
        <v/>
      </c>
      <c r="H156" s="38"/>
      <c r="I156" s="20" t="str">
        <f aca="false">IF(D156="","",D156*(1+N(H156)))</f>
        <v/>
      </c>
    </row>
    <row r="157" customFormat="false" ht="15" hidden="false" customHeight="false" outlineLevel="0" collapsed="false">
      <c r="B157" s="31"/>
      <c r="C157" s="32"/>
      <c r="D157" s="34"/>
      <c r="E157" s="32"/>
      <c r="F157" s="35" t="str">
        <f aca="false">IF(B157="","",MONTH(B157))</f>
        <v/>
      </c>
      <c r="G157" s="35" t="str">
        <f aca="false">IF(B157="","",YEAR(B157))</f>
        <v/>
      </c>
      <c r="H157" s="38"/>
      <c r="I157" s="20" t="str">
        <f aca="false">IF(D157="","",D157*(1+N(H157)))</f>
        <v/>
      </c>
    </row>
    <row r="158" customFormat="false" ht="15" hidden="false" customHeight="false" outlineLevel="0" collapsed="false">
      <c r="B158" s="31"/>
      <c r="C158" s="32"/>
      <c r="D158" s="34"/>
      <c r="E158" s="32"/>
      <c r="F158" s="35" t="str">
        <f aca="false">IF(B158="","",MONTH(B158))</f>
        <v/>
      </c>
      <c r="G158" s="35" t="str">
        <f aca="false">IF(B158="","",YEAR(B158))</f>
        <v/>
      </c>
      <c r="H158" s="38"/>
      <c r="I158" s="20" t="str">
        <f aca="false">IF(D158="","",D158*(1+N(H158)))</f>
        <v/>
      </c>
    </row>
    <row r="159" customFormat="false" ht="15" hidden="false" customHeight="false" outlineLevel="0" collapsed="false">
      <c r="B159" s="31"/>
      <c r="C159" s="32"/>
      <c r="D159" s="34"/>
      <c r="E159" s="32"/>
      <c r="F159" s="35" t="str">
        <f aca="false">IF(B159="","",MONTH(B159))</f>
        <v/>
      </c>
      <c r="G159" s="35" t="str">
        <f aca="false">IF(B159="","",YEAR(B159))</f>
        <v/>
      </c>
      <c r="H159" s="38"/>
      <c r="I159" s="20" t="str">
        <f aca="false">IF(D159="","",D159*(1+N(H159)))</f>
        <v/>
      </c>
    </row>
    <row r="160" customFormat="false" ht="15" hidden="false" customHeight="false" outlineLevel="0" collapsed="false">
      <c r="B160" s="31"/>
      <c r="C160" s="32"/>
      <c r="D160" s="34"/>
      <c r="E160" s="32"/>
      <c r="F160" s="35" t="str">
        <f aca="false">IF(B160="","",MONTH(B160))</f>
        <v/>
      </c>
      <c r="G160" s="35" t="str">
        <f aca="false">IF(B160="","",YEAR(B160))</f>
        <v/>
      </c>
      <c r="H160" s="38"/>
      <c r="I160" s="20" t="str">
        <f aca="false">IF(D160="","",D160*(1+N(H160)))</f>
        <v/>
      </c>
    </row>
    <row r="161" customFormat="false" ht="15" hidden="false" customHeight="false" outlineLevel="0" collapsed="false">
      <c r="B161" s="31"/>
      <c r="C161" s="32"/>
      <c r="D161" s="34"/>
      <c r="E161" s="32"/>
      <c r="F161" s="35" t="str">
        <f aca="false">IF(B161="","",MONTH(B161))</f>
        <v/>
      </c>
      <c r="G161" s="35" t="str">
        <f aca="false">IF(B161="","",YEAR(B161))</f>
        <v/>
      </c>
      <c r="H161" s="38"/>
      <c r="I161" s="20" t="str">
        <f aca="false">IF(D161="","",D161*(1+N(H161)))</f>
        <v/>
      </c>
    </row>
    <row r="162" customFormat="false" ht="15" hidden="false" customHeight="false" outlineLevel="0" collapsed="false">
      <c r="B162" s="31"/>
      <c r="C162" s="32"/>
      <c r="D162" s="34"/>
      <c r="E162" s="32"/>
      <c r="F162" s="35" t="str">
        <f aca="false">IF(B162="","",MONTH(B162))</f>
        <v/>
      </c>
      <c r="G162" s="35" t="str">
        <f aca="false">IF(B162="","",YEAR(B162))</f>
        <v/>
      </c>
      <c r="H162" s="38"/>
      <c r="I162" s="20" t="str">
        <f aca="false">IF(D162="","",D162*(1+N(H162)))</f>
        <v/>
      </c>
    </row>
    <row r="163" customFormat="false" ht="15" hidden="false" customHeight="false" outlineLevel="0" collapsed="false">
      <c r="B163" s="31"/>
      <c r="C163" s="32"/>
      <c r="D163" s="34"/>
      <c r="E163" s="32"/>
      <c r="F163" s="35" t="str">
        <f aca="false">IF(B163="","",MONTH(B163))</f>
        <v/>
      </c>
      <c r="G163" s="35" t="str">
        <f aca="false">IF(B163="","",YEAR(B163))</f>
        <v/>
      </c>
      <c r="H163" s="38"/>
      <c r="I163" s="20" t="str">
        <f aca="false">IF(D163="","",D163*(1+N(H163)))</f>
        <v/>
      </c>
    </row>
    <row r="164" customFormat="false" ht="15" hidden="false" customHeight="false" outlineLevel="0" collapsed="false">
      <c r="B164" s="31"/>
      <c r="C164" s="32"/>
      <c r="D164" s="34"/>
      <c r="E164" s="32"/>
      <c r="F164" s="35" t="str">
        <f aca="false">IF(B164="","",MONTH(B164))</f>
        <v/>
      </c>
      <c r="G164" s="35" t="str">
        <f aca="false">IF(B164="","",YEAR(B164))</f>
        <v/>
      </c>
      <c r="H164" s="38"/>
      <c r="I164" s="20" t="str">
        <f aca="false">IF(D164="","",D164*(1+N(H164)))</f>
        <v/>
      </c>
    </row>
    <row r="165" customFormat="false" ht="15" hidden="false" customHeight="false" outlineLevel="0" collapsed="false">
      <c r="B165" s="31"/>
      <c r="C165" s="32"/>
      <c r="D165" s="34"/>
      <c r="E165" s="32"/>
      <c r="F165" s="35" t="str">
        <f aca="false">IF(B165="","",MONTH(B165))</f>
        <v/>
      </c>
      <c r="G165" s="35" t="str">
        <f aca="false">IF(B165="","",YEAR(B165))</f>
        <v/>
      </c>
      <c r="H165" s="38"/>
      <c r="I165" s="20" t="str">
        <f aca="false">IF(D165="","",D165*(1+N(H165)))</f>
        <v/>
      </c>
    </row>
    <row r="166" customFormat="false" ht="15" hidden="false" customHeight="false" outlineLevel="0" collapsed="false">
      <c r="B166" s="31"/>
      <c r="C166" s="32"/>
      <c r="D166" s="34"/>
      <c r="E166" s="32"/>
      <c r="F166" s="35" t="str">
        <f aca="false">IF(B166="","",MONTH(B166))</f>
        <v/>
      </c>
      <c r="G166" s="35" t="str">
        <f aca="false">IF(B166="","",YEAR(B166))</f>
        <v/>
      </c>
      <c r="H166" s="38"/>
      <c r="I166" s="20" t="str">
        <f aca="false">IF(D166="","",D166*(1+N(H166)))</f>
        <v/>
      </c>
    </row>
    <row r="167" customFormat="false" ht="15" hidden="false" customHeight="false" outlineLevel="0" collapsed="false">
      <c r="B167" s="31"/>
      <c r="C167" s="32"/>
      <c r="D167" s="34"/>
      <c r="E167" s="32"/>
      <c r="F167" s="35" t="str">
        <f aca="false">IF(B167="","",MONTH(B167))</f>
        <v/>
      </c>
      <c r="G167" s="35" t="str">
        <f aca="false">IF(B167="","",YEAR(B167))</f>
        <v/>
      </c>
      <c r="H167" s="38"/>
      <c r="I167" s="20" t="str">
        <f aca="false">IF(D167="","",D167*(1+N(H167)))</f>
        <v/>
      </c>
    </row>
    <row r="168" customFormat="false" ht="15" hidden="false" customHeight="false" outlineLevel="0" collapsed="false">
      <c r="B168" s="31"/>
      <c r="C168" s="32"/>
      <c r="D168" s="34"/>
      <c r="E168" s="32"/>
      <c r="F168" s="35" t="str">
        <f aca="false">IF(B168="","",MONTH(B168))</f>
        <v/>
      </c>
      <c r="G168" s="35" t="str">
        <f aca="false">IF(B168="","",YEAR(B168))</f>
        <v/>
      </c>
      <c r="H168" s="38"/>
      <c r="I168" s="20" t="str">
        <f aca="false">IF(D168="","",D168*(1+N(H168)))</f>
        <v/>
      </c>
    </row>
    <row r="169" customFormat="false" ht="15" hidden="false" customHeight="false" outlineLevel="0" collapsed="false">
      <c r="B169" s="31"/>
      <c r="C169" s="32"/>
      <c r="D169" s="34"/>
      <c r="E169" s="32"/>
      <c r="F169" s="35" t="str">
        <f aca="false">IF(B169="","",MONTH(B169))</f>
        <v/>
      </c>
      <c r="G169" s="35" t="str">
        <f aca="false">IF(B169="","",YEAR(B169))</f>
        <v/>
      </c>
      <c r="H169" s="38"/>
      <c r="I169" s="20" t="str">
        <f aca="false">IF(D169="","",D169*(1+N(H169)))</f>
        <v/>
      </c>
    </row>
    <row r="170" customFormat="false" ht="15" hidden="false" customHeight="false" outlineLevel="0" collapsed="false">
      <c r="B170" s="31"/>
      <c r="C170" s="32"/>
      <c r="D170" s="34"/>
      <c r="E170" s="32"/>
      <c r="F170" s="35" t="str">
        <f aca="false">IF(B170="","",MONTH(B170))</f>
        <v/>
      </c>
      <c r="G170" s="35" t="str">
        <f aca="false">IF(B170="","",YEAR(B170))</f>
        <v/>
      </c>
      <c r="H170" s="38"/>
      <c r="I170" s="20" t="str">
        <f aca="false">IF(D170="","",D170*(1+N(H170)))</f>
        <v/>
      </c>
    </row>
    <row r="171" customFormat="false" ht="15" hidden="false" customHeight="false" outlineLevel="0" collapsed="false">
      <c r="B171" s="31"/>
      <c r="C171" s="32"/>
      <c r="D171" s="34"/>
      <c r="E171" s="32"/>
      <c r="F171" s="35" t="str">
        <f aca="false">IF(B171="","",MONTH(B171))</f>
        <v/>
      </c>
      <c r="G171" s="35" t="str">
        <f aca="false">IF(B171="","",YEAR(B171))</f>
        <v/>
      </c>
      <c r="H171" s="38"/>
      <c r="I171" s="20" t="str">
        <f aca="false">IF(D171="","",D171*(1+N(H171)))</f>
        <v/>
      </c>
    </row>
    <row r="172" customFormat="false" ht="15" hidden="false" customHeight="false" outlineLevel="0" collapsed="false">
      <c r="B172" s="31"/>
      <c r="C172" s="32"/>
      <c r="D172" s="34"/>
      <c r="E172" s="32"/>
      <c r="F172" s="35" t="str">
        <f aca="false">IF(B172="","",MONTH(B172))</f>
        <v/>
      </c>
      <c r="G172" s="35" t="str">
        <f aca="false">IF(B172="","",YEAR(B172))</f>
        <v/>
      </c>
      <c r="H172" s="38"/>
      <c r="I172" s="20" t="str">
        <f aca="false">IF(D172="","",D172*(1+N(H172)))</f>
        <v/>
      </c>
    </row>
    <row r="173" customFormat="false" ht="15" hidden="false" customHeight="false" outlineLevel="0" collapsed="false">
      <c r="B173" s="31"/>
      <c r="C173" s="32"/>
      <c r="D173" s="34"/>
      <c r="E173" s="32"/>
      <c r="F173" s="35" t="str">
        <f aca="false">IF(B173="","",MONTH(B173))</f>
        <v/>
      </c>
      <c r="G173" s="35" t="str">
        <f aca="false">IF(B173="","",YEAR(B173))</f>
        <v/>
      </c>
      <c r="H173" s="38"/>
      <c r="I173" s="20" t="str">
        <f aca="false">IF(D173="","",D173*(1+N(H173)))</f>
        <v/>
      </c>
    </row>
    <row r="174" customFormat="false" ht="15" hidden="false" customHeight="false" outlineLevel="0" collapsed="false">
      <c r="B174" s="31"/>
      <c r="C174" s="32"/>
      <c r="D174" s="34"/>
      <c r="E174" s="32"/>
      <c r="F174" s="35" t="str">
        <f aca="false">IF(B174="","",MONTH(B174))</f>
        <v/>
      </c>
      <c r="G174" s="35" t="str">
        <f aca="false">IF(B174="","",YEAR(B174))</f>
        <v/>
      </c>
      <c r="H174" s="38"/>
      <c r="I174" s="20" t="str">
        <f aca="false">IF(D174="","",D174*(1+N(H174)))</f>
        <v/>
      </c>
    </row>
    <row r="175" customFormat="false" ht="15" hidden="false" customHeight="false" outlineLevel="0" collapsed="false">
      <c r="B175" s="31"/>
      <c r="C175" s="32"/>
      <c r="D175" s="34"/>
      <c r="E175" s="32"/>
      <c r="F175" s="35" t="str">
        <f aca="false">IF(B175="","",MONTH(B175))</f>
        <v/>
      </c>
      <c r="G175" s="35" t="str">
        <f aca="false">IF(B175="","",YEAR(B175))</f>
        <v/>
      </c>
      <c r="H175" s="38"/>
      <c r="I175" s="20" t="str">
        <f aca="false">IF(D175="","",D175*(1+N(H175)))</f>
        <v/>
      </c>
    </row>
    <row r="176" customFormat="false" ht="15" hidden="false" customHeight="false" outlineLevel="0" collapsed="false">
      <c r="B176" s="31"/>
      <c r="C176" s="32"/>
      <c r="D176" s="34"/>
      <c r="E176" s="32"/>
      <c r="F176" s="35" t="str">
        <f aca="false">IF(B176="","",MONTH(B176))</f>
        <v/>
      </c>
      <c r="G176" s="35" t="str">
        <f aca="false">IF(B176="","",YEAR(B176))</f>
        <v/>
      </c>
      <c r="H176" s="38"/>
      <c r="I176" s="20" t="str">
        <f aca="false">IF(D176="","",D176*(1+N(H176)))</f>
        <v/>
      </c>
    </row>
    <row r="177" customFormat="false" ht="15" hidden="false" customHeight="false" outlineLevel="0" collapsed="false">
      <c r="B177" s="31"/>
      <c r="C177" s="32"/>
      <c r="D177" s="34"/>
      <c r="E177" s="32"/>
      <c r="F177" s="35" t="str">
        <f aca="false">IF(B177="","",MONTH(B177))</f>
        <v/>
      </c>
      <c r="G177" s="35" t="str">
        <f aca="false">IF(B177="","",YEAR(B177))</f>
        <v/>
      </c>
      <c r="H177" s="38"/>
      <c r="I177" s="20" t="str">
        <f aca="false">IF(D177="","",D177*(1+N(H177)))</f>
        <v/>
      </c>
    </row>
    <row r="178" customFormat="false" ht="15" hidden="false" customHeight="false" outlineLevel="0" collapsed="false">
      <c r="B178" s="31"/>
      <c r="C178" s="32"/>
      <c r="D178" s="34"/>
      <c r="E178" s="32"/>
      <c r="F178" s="35" t="str">
        <f aca="false">IF(B178="","",MONTH(B178))</f>
        <v/>
      </c>
      <c r="G178" s="35" t="str">
        <f aca="false">IF(B178="","",YEAR(B178))</f>
        <v/>
      </c>
      <c r="H178" s="38"/>
      <c r="I178" s="20" t="str">
        <f aca="false">IF(D178="","",D178*(1+N(H178)))</f>
        <v/>
      </c>
    </row>
    <row r="179" customFormat="false" ht="15" hidden="false" customHeight="false" outlineLevel="0" collapsed="false">
      <c r="B179" s="31"/>
      <c r="C179" s="32"/>
      <c r="D179" s="34"/>
      <c r="E179" s="32"/>
      <c r="F179" s="35" t="str">
        <f aca="false">IF(B179="","",MONTH(B179))</f>
        <v/>
      </c>
      <c r="G179" s="35" t="str">
        <f aca="false">IF(B179="","",YEAR(B179))</f>
        <v/>
      </c>
      <c r="H179" s="38"/>
      <c r="I179" s="20" t="str">
        <f aca="false">IF(D179="","",D179*(1+N(H179)))</f>
        <v/>
      </c>
    </row>
    <row r="180" customFormat="false" ht="15" hidden="false" customHeight="false" outlineLevel="0" collapsed="false">
      <c r="B180" s="31"/>
      <c r="C180" s="32"/>
      <c r="D180" s="34"/>
      <c r="E180" s="32"/>
      <c r="F180" s="35" t="str">
        <f aca="false">IF(B180="","",MONTH(B180))</f>
        <v/>
      </c>
      <c r="G180" s="35" t="str">
        <f aca="false">IF(B180="","",YEAR(B180))</f>
        <v/>
      </c>
      <c r="H180" s="38"/>
      <c r="I180" s="20" t="str">
        <f aca="false">IF(D180="","",D180*(1+N(H180)))</f>
        <v/>
      </c>
    </row>
    <row r="181" customFormat="false" ht="15" hidden="false" customHeight="false" outlineLevel="0" collapsed="false">
      <c r="B181" s="31"/>
      <c r="C181" s="32"/>
      <c r="D181" s="34"/>
      <c r="E181" s="32"/>
      <c r="F181" s="35" t="str">
        <f aca="false">IF(B181="","",MONTH(B181))</f>
        <v/>
      </c>
      <c r="G181" s="35" t="str">
        <f aca="false">IF(B181="","",YEAR(B181))</f>
        <v/>
      </c>
      <c r="H181" s="38"/>
      <c r="I181" s="20" t="str">
        <f aca="false">IF(D181="","",D181*(1+N(H181)))</f>
        <v/>
      </c>
    </row>
    <row r="182" customFormat="false" ht="15" hidden="false" customHeight="false" outlineLevel="0" collapsed="false">
      <c r="B182" s="31"/>
      <c r="C182" s="32"/>
      <c r="D182" s="34"/>
      <c r="E182" s="32"/>
      <c r="F182" s="35" t="str">
        <f aca="false">IF(B182="","",MONTH(B182))</f>
        <v/>
      </c>
      <c r="G182" s="35" t="str">
        <f aca="false">IF(B182="","",YEAR(B182))</f>
        <v/>
      </c>
      <c r="H182" s="38"/>
      <c r="I182" s="20" t="str">
        <f aca="false">IF(D182="","",D182*(1+N(H182)))</f>
        <v/>
      </c>
    </row>
    <row r="183" customFormat="false" ht="15" hidden="false" customHeight="false" outlineLevel="0" collapsed="false">
      <c r="B183" s="31"/>
      <c r="C183" s="32"/>
      <c r="D183" s="34"/>
      <c r="E183" s="32"/>
      <c r="F183" s="35" t="str">
        <f aca="false">IF(B183="","",MONTH(B183))</f>
        <v/>
      </c>
      <c r="G183" s="35" t="str">
        <f aca="false">IF(B183="","",YEAR(B183))</f>
        <v/>
      </c>
      <c r="H183" s="38"/>
      <c r="I183" s="20" t="str">
        <f aca="false">IF(D183="","",D183*(1+N(H183)))</f>
        <v/>
      </c>
    </row>
    <row r="184" customFormat="false" ht="15" hidden="false" customHeight="false" outlineLevel="0" collapsed="false">
      <c r="B184" s="31"/>
      <c r="C184" s="32"/>
      <c r="D184" s="34"/>
      <c r="E184" s="32"/>
      <c r="F184" s="35" t="str">
        <f aca="false">IF(B184="","",MONTH(B184))</f>
        <v/>
      </c>
      <c r="G184" s="35" t="str">
        <f aca="false">IF(B184="","",YEAR(B184))</f>
        <v/>
      </c>
      <c r="H184" s="38"/>
      <c r="I184" s="20" t="str">
        <f aca="false">IF(D184="","",D184*(1+N(H184)))</f>
        <v/>
      </c>
    </row>
    <row r="185" customFormat="false" ht="15" hidden="false" customHeight="false" outlineLevel="0" collapsed="false">
      <c r="B185" s="31"/>
      <c r="C185" s="32"/>
      <c r="D185" s="34"/>
      <c r="E185" s="32"/>
      <c r="F185" s="35" t="str">
        <f aca="false">IF(B185="","",MONTH(B185))</f>
        <v/>
      </c>
      <c r="G185" s="35" t="str">
        <f aca="false">IF(B185="","",YEAR(B185))</f>
        <v/>
      </c>
      <c r="H185" s="38"/>
      <c r="I185" s="20" t="str">
        <f aca="false">IF(D185="","",D185*(1+N(H185)))</f>
        <v/>
      </c>
    </row>
    <row r="186" customFormat="false" ht="15" hidden="false" customHeight="false" outlineLevel="0" collapsed="false">
      <c r="B186" s="31"/>
      <c r="C186" s="32"/>
      <c r="D186" s="34"/>
      <c r="E186" s="32"/>
      <c r="F186" s="35" t="str">
        <f aca="false">IF(B186="","",MONTH(B186))</f>
        <v/>
      </c>
      <c r="G186" s="35" t="str">
        <f aca="false">IF(B186="","",YEAR(B186))</f>
        <v/>
      </c>
      <c r="H186" s="38"/>
      <c r="I186" s="20" t="str">
        <f aca="false">IF(D186="","",D186*(1+N(H186)))</f>
        <v/>
      </c>
    </row>
    <row r="187" customFormat="false" ht="15" hidden="false" customHeight="false" outlineLevel="0" collapsed="false">
      <c r="B187" s="31"/>
      <c r="C187" s="32"/>
      <c r="D187" s="34"/>
      <c r="E187" s="32"/>
      <c r="F187" s="35" t="str">
        <f aca="false">IF(B187="","",MONTH(B187))</f>
        <v/>
      </c>
      <c r="G187" s="35" t="str">
        <f aca="false">IF(B187="","",YEAR(B187))</f>
        <v/>
      </c>
      <c r="H187" s="38"/>
      <c r="I187" s="20" t="str">
        <f aca="false">IF(D187="","",D187*(1+N(H187)))</f>
        <v/>
      </c>
    </row>
    <row r="188" customFormat="false" ht="15" hidden="false" customHeight="false" outlineLevel="0" collapsed="false">
      <c r="B188" s="31"/>
      <c r="C188" s="32"/>
      <c r="D188" s="34"/>
      <c r="E188" s="32"/>
      <c r="F188" s="35" t="str">
        <f aca="false">IF(B188="","",MONTH(B188))</f>
        <v/>
      </c>
      <c r="G188" s="35" t="str">
        <f aca="false">IF(B188="","",YEAR(B188))</f>
        <v/>
      </c>
      <c r="H188" s="38"/>
      <c r="I188" s="20" t="str">
        <f aca="false">IF(D188="","",D188*(1+N(H188)))</f>
        <v/>
      </c>
    </row>
    <row r="189" customFormat="false" ht="15" hidden="false" customHeight="false" outlineLevel="0" collapsed="false">
      <c r="B189" s="31"/>
      <c r="C189" s="32"/>
      <c r="D189" s="34"/>
      <c r="E189" s="32"/>
      <c r="F189" s="35" t="str">
        <f aca="false">IF(B189="","",MONTH(B189))</f>
        <v/>
      </c>
      <c r="G189" s="35" t="str">
        <f aca="false">IF(B189="","",YEAR(B189))</f>
        <v/>
      </c>
      <c r="H189" s="38"/>
      <c r="I189" s="20" t="str">
        <f aca="false">IF(D189="","",D189*(1+N(H189)))</f>
        <v/>
      </c>
    </row>
    <row r="190" customFormat="false" ht="15" hidden="false" customHeight="false" outlineLevel="0" collapsed="false">
      <c r="B190" s="31"/>
      <c r="C190" s="32"/>
      <c r="D190" s="34"/>
      <c r="E190" s="32"/>
      <c r="F190" s="35" t="str">
        <f aca="false">IF(B190="","",MONTH(B190))</f>
        <v/>
      </c>
      <c r="G190" s="35" t="str">
        <f aca="false">IF(B190="","",YEAR(B190))</f>
        <v/>
      </c>
      <c r="H190" s="38"/>
      <c r="I190" s="20" t="str">
        <f aca="false">IF(D190="","",D190*(1+N(H190)))</f>
        <v/>
      </c>
    </row>
    <row r="191" customFormat="false" ht="15" hidden="false" customHeight="false" outlineLevel="0" collapsed="false">
      <c r="B191" s="31"/>
      <c r="C191" s="32"/>
      <c r="D191" s="34"/>
      <c r="E191" s="32"/>
      <c r="F191" s="35" t="str">
        <f aca="false">IF(B191="","",MONTH(B191))</f>
        <v/>
      </c>
      <c r="G191" s="35" t="str">
        <f aca="false">IF(B191="","",YEAR(B191))</f>
        <v/>
      </c>
      <c r="H191" s="38"/>
      <c r="I191" s="20" t="str">
        <f aca="false">IF(D191="","",D191*(1+N(H191)))</f>
        <v/>
      </c>
    </row>
    <row r="192" customFormat="false" ht="15" hidden="false" customHeight="false" outlineLevel="0" collapsed="false">
      <c r="B192" s="31"/>
      <c r="C192" s="32"/>
      <c r="D192" s="34"/>
      <c r="E192" s="32"/>
      <c r="F192" s="35" t="str">
        <f aca="false">IF(B192="","",MONTH(B192))</f>
        <v/>
      </c>
      <c r="G192" s="35" t="str">
        <f aca="false">IF(B192="","",YEAR(B192))</f>
        <v/>
      </c>
      <c r="H192" s="38"/>
      <c r="I192" s="20" t="str">
        <f aca="false">IF(D192="","",D192*(1+N(H192)))</f>
        <v/>
      </c>
    </row>
    <row r="193" customFormat="false" ht="15" hidden="false" customHeight="false" outlineLevel="0" collapsed="false">
      <c r="B193" s="31"/>
      <c r="C193" s="32"/>
      <c r="D193" s="34"/>
      <c r="E193" s="32"/>
      <c r="F193" s="35" t="str">
        <f aca="false">IF(B193="","",MONTH(B193))</f>
        <v/>
      </c>
      <c r="G193" s="35" t="str">
        <f aca="false">IF(B193="","",YEAR(B193))</f>
        <v/>
      </c>
      <c r="H193" s="38"/>
      <c r="I193" s="20" t="str">
        <f aca="false">IF(D193="","",D193*(1+N(H193)))</f>
        <v/>
      </c>
    </row>
    <row r="194" customFormat="false" ht="15" hidden="false" customHeight="false" outlineLevel="0" collapsed="false">
      <c r="B194" s="31"/>
      <c r="C194" s="32"/>
      <c r="D194" s="34"/>
      <c r="E194" s="32"/>
      <c r="F194" s="35" t="str">
        <f aca="false">IF(B194="","",MONTH(B194))</f>
        <v/>
      </c>
      <c r="G194" s="35" t="str">
        <f aca="false">IF(B194="","",YEAR(B194))</f>
        <v/>
      </c>
      <c r="H194" s="38"/>
      <c r="I194" s="20" t="str">
        <f aca="false">IF(D194="","",D194*(1+N(H194)))</f>
        <v/>
      </c>
    </row>
    <row r="195" customFormat="false" ht="15" hidden="false" customHeight="false" outlineLevel="0" collapsed="false">
      <c r="B195" s="31"/>
      <c r="C195" s="32"/>
      <c r="D195" s="34"/>
      <c r="E195" s="32"/>
      <c r="F195" s="35" t="str">
        <f aca="false">IF(B195="","",MONTH(B195))</f>
        <v/>
      </c>
      <c r="G195" s="35" t="str">
        <f aca="false">IF(B195="","",YEAR(B195))</f>
        <v/>
      </c>
      <c r="H195" s="38"/>
      <c r="I195" s="20" t="str">
        <f aca="false">IF(D195="","",D195*(1+N(H195)))</f>
        <v/>
      </c>
    </row>
    <row r="196" customFormat="false" ht="15" hidden="false" customHeight="false" outlineLevel="0" collapsed="false">
      <c r="B196" s="31"/>
      <c r="C196" s="32"/>
      <c r="D196" s="34"/>
      <c r="E196" s="32"/>
      <c r="F196" s="35" t="str">
        <f aca="false">IF(B196="","",MONTH(B196))</f>
        <v/>
      </c>
      <c r="G196" s="35" t="str">
        <f aca="false">IF(B196="","",YEAR(B196))</f>
        <v/>
      </c>
      <c r="H196" s="38"/>
      <c r="I196" s="20" t="str">
        <f aca="false">IF(D196="","",D196*(1+N(H196)))</f>
        <v/>
      </c>
    </row>
    <row r="197" customFormat="false" ht="15" hidden="false" customHeight="false" outlineLevel="0" collapsed="false">
      <c r="B197" s="31"/>
      <c r="C197" s="32"/>
      <c r="D197" s="34"/>
      <c r="E197" s="32"/>
      <c r="F197" s="35" t="str">
        <f aca="false">IF(B197="","",MONTH(B197))</f>
        <v/>
      </c>
      <c r="G197" s="35" t="str">
        <f aca="false">IF(B197="","",YEAR(B197))</f>
        <v/>
      </c>
      <c r="H197" s="38"/>
      <c r="I197" s="20" t="str">
        <f aca="false">IF(D197="","",D197*(1+N(H197)))</f>
        <v/>
      </c>
    </row>
    <row r="198" customFormat="false" ht="15" hidden="false" customHeight="false" outlineLevel="0" collapsed="false">
      <c r="B198" s="31"/>
      <c r="C198" s="32"/>
      <c r="D198" s="34"/>
      <c r="E198" s="32"/>
      <c r="F198" s="35" t="str">
        <f aca="false">IF(B198="","",MONTH(B198))</f>
        <v/>
      </c>
      <c r="G198" s="35" t="str">
        <f aca="false">IF(B198="","",YEAR(B198))</f>
        <v/>
      </c>
      <c r="H198" s="38"/>
      <c r="I198" s="20" t="str">
        <f aca="false">IF(D198="","",D198*(1+N(H198)))</f>
        <v/>
      </c>
    </row>
    <row r="199" customFormat="false" ht="15" hidden="false" customHeight="false" outlineLevel="0" collapsed="false">
      <c r="B199" s="31"/>
      <c r="C199" s="32"/>
      <c r="D199" s="34"/>
      <c r="E199" s="32"/>
      <c r="F199" s="35" t="str">
        <f aca="false">IF(B199="","",MONTH(B199))</f>
        <v/>
      </c>
      <c r="G199" s="35" t="str">
        <f aca="false">IF(B199="","",YEAR(B199))</f>
        <v/>
      </c>
      <c r="H199" s="38"/>
      <c r="I199" s="20" t="str">
        <f aca="false">IF(D199="","",D199*(1+N(H199)))</f>
        <v/>
      </c>
    </row>
    <row r="200" customFormat="false" ht="15" hidden="false" customHeight="false" outlineLevel="0" collapsed="false">
      <c r="B200" s="31"/>
      <c r="C200" s="32"/>
      <c r="D200" s="34"/>
      <c r="E200" s="32"/>
      <c r="F200" s="35" t="str">
        <f aca="false">IF(B200="","",MONTH(B200))</f>
        <v/>
      </c>
      <c r="G200" s="35" t="str">
        <f aca="false">IF(B200="","",YEAR(B200))</f>
        <v/>
      </c>
      <c r="H200" s="38"/>
      <c r="I200" s="20" t="str">
        <f aca="false">IF(D200="","",D200*(1+N(H200)))</f>
        <v/>
      </c>
    </row>
    <row r="201" customFormat="false" ht="15" hidden="false" customHeight="false" outlineLevel="0" collapsed="false">
      <c r="B201" s="31"/>
      <c r="C201" s="32"/>
      <c r="D201" s="34"/>
      <c r="E201" s="32"/>
      <c r="F201" s="35" t="str">
        <f aca="false">IF(B201="","",MONTH(B201))</f>
        <v/>
      </c>
      <c r="G201" s="35" t="str">
        <f aca="false">IF(B201="","",YEAR(B201))</f>
        <v/>
      </c>
      <c r="H201" s="38"/>
      <c r="I201" s="20" t="str">
        <f aca="false">IF(D201="","",D201*(1+N(H201)))</f>
        <v/>
      </c>
    </row>
    <row r="202" customFormat="false" ht="15" hidden="false" customHeight="false" outlineLevel="0" collapsed="false">
      <c r="B202" s="31"/>
      <c r="C202" s="32"/>
      <c r="D202" s="34"/>
      <c r="E202" s="32"/>
      <c r="F202" s="35" t="str">
        <f aca="false">IF(B202="","",MONTH(B202))</f>
        <v/>
      </c>
      <c r="G202" s="35" t="str">
        <f aca="false">IF(B202="","",YEAR(B202))</f>
        <v/>
      </c>
      <c r="H202" s="38"/>
      <c r="I202" s="20" t="str">
        <f aca="false">IF(D202="","",D202*(1+N(H202)))</f>
        <v/>
      </c>
    </row>
    <row r="203" customFormat="false" ht="15" hidden="false" customHeight="false" outlineLevel="0" collapsed="false">
      <c r="B203" s="31"/>
      <c r="C203" s="32"/>
      <c r="D203" s="34"/>
      <c r="E203" s="32"/>
      <c r="F203" s="35" t="str">
        <f aca="false">IF(B203="","",MONTH(B203))</f>
        <v/>
      </c>
      <c r="G203" s="35" t="str">
        <f aca="false">IF(B203="","",YEAR(B203))</f>
        <v/>
      </c>
      <c r="H203" s="38"/>
      <c r="I203" s="20" t="str">
        <f aca="false">IF(D203="","",D203*(1+N(H203)))</f>
        <v/>
      </c>
    </row>
    <row r="204" customFormat="false" ht="15" hidden="false" customHeight="false" outlineLevel="0" collapsed="false">
      <c r="B204" s="31"/>
      <c r="C204" s="32"/>
      <c r="D204" s="34"/>
      <c r="E204" s="32"/>
      <c r="F204" s="35" t="str">
        <f aca="false">IF(B204="","",MONTH(B204))</f>
        <v/>
      </c>
      <c r="G204" s="35" t="str">
        <f aca="false">IF(B204="","",YEAR(B204))</f>
        <v/>
      </c>
      <c r="H204" s="38"/>
      <c r="I204" s="20" t="str">
        <f aca="false">IF(D204="","",D204*(1+N(H204)))</f>
        <v/>
      </c>
    </row>
    <row r="205" customFormat="false" ht="15" hidden="false" customHeight="false" outlineLevel="0" collapsed="false">
      <c r="B205" s="31"/>
      <c r="C205" s="32"/>
      <c r="D205" s="34"/>
      <c r="E205" s="32"/>
      <c r="F205" s="35" t="str">
        <f aca="false">IF(B205="","",MONTH(B205))</f>
        <v/>
      </c>
      <c r="G205" s="35" t="str">
        <f aca="false">IF(B205="","",YEAR(B205))</f>
        <v/>
      </c>
      <c r="H205" s="38"/>
      <c r="I205" s="20" t="str">
        <f aca="false">IF(D205="","",D205*(1+N(H205)))</f>
        <v/>
      </c>
    </row>
    <row r="206" customFormat="false" ht="15" hidden="false" customHeight="false" outlineLevel="0" collapsed="false">
      <c r="B206" s="31"/>
      <c r="C206" s="32"/>
      <c r="D206" s="34"/>
      <c r="E206" s="32"/>
      <c r="F206" s="35" t="str">
        <f aca="false">IF(B206="","",MONTH(B206))</f>
        <v/>
      </c>
      <c r="G206" s="35" t="str">
        <f aca="false">IF(B206="","",YEAR(B206))</f>
        <v/>
      </c>
      <c r="H206" s="38"/>
      <c r="I206" s="20" t="str">
        <f aca="false">IF(D206="","",D206*(1+N(H206)))</f>
        <v/>
      </c>
    </row>
    <row r="207" customFormat="false" ht="15" hidden="false" customHeight="false" outlineLevel="0" collapsed="false">
      <c r="B207" s="31"/>
      <c r="C207" s="32"/>
      <c r="D207" s="34"/>
      <c r="E207" s="32"/>
      <c r="F207" s="35" t="str">
        <f aca="false">IF(B207="","",MONTH(B207))</f>
        <v/>
      </c>
      <c r="G207" s="35" t="str">
        <f aca="false">IF(B207="","",YEAR(B207))</f>
        <v/>
      </c>
      <c r="H207" s="38"/>
      <c r="I207" s="20" t="str">
        <f aca="false">IF(D207="","",D207*(1+N(H207)))</f>
        <v/>
      </c>
    </row>
    <row r="208" customFormat="false" ht="15" hidden="false" customHeight="false" outlineLevel="0" collapsed="false">
      <c r="B208" s="31"/>
      <c r="C208" s="32"/>
      <c r="D208" s="34"/>
      <c r="E208" s="32"/>
      <c r="F208" s="35" t="str">
        <f aca="false">IF(B208="","",MONTH(B208))</f>
        <v/>
      </c>
      <c r="G208" s="35" t="str">
        <f aca="false">IF(B208="","",YEAR(B208))</f>
        <v/>
      </c>
      <c r="H208" s="38"/>
      <c r="I208" s="20" t="str">
        <f aca="false">IF(D208="","",D208*(1+N(H208)))</f>
        <v/>
      </c>
    </row>
    <row r="209" customFormat="false" ht="15" hidden="false" customHeight="false" outlineLevel="0" collapsed="false">
      <c r="B209" s="31"/>
      <c r="C209" s="32"/>
      <c r="D209" s="34"/>
      <c r="E209" s="32"/>
      <c r="F209" s="35" t="str">
        <f aca="false">IF(B209="","",MONTH(B209))</f>
        <v/>
      </c>
      <c r="G209" s="35" t="str">
        <f aca="false">IF(B209="","",YEAR(B209))</f>
        <v/>
      </c>
      <c r="H209" s="38"/>
      <c r="I209" s="20" t="str">
        <f aca="false">IF(D209="","",D209*(1+N(H209)))</f>
        <v/>
      </c>
    </row>
    <row r="210" customFormat="false" ht="15" hidden="false" customHeight="false" outlineLevel="0" collapsed="false">
      <c r="B210" s="31"/>
      <c r="C210" s="32"/>
      <c r="D210" s="34"/>
      <c r="E210" s="32"/>
      <c r="F210" s="35" t="str">
        <f aca="false">IF(B210="","",MONTH(B210))</f>
        <v/>
      </c>
      <c r="G210" s="35" t="str">
        <f aca="false">IF(B210="","",YEAR(B210))</f>
        <v/>
      </c>
      <c r="H210" s="38"/>
      <c r="I210" s="20" t="str">
        <f aca="false">IF(D210="","",D210*(1+N(H210)))</f>
        <v/>
      </c>
    </row>
    <row r="211" customFormat="false" ht="15" hidden="false" customHeight="false" outlineLevel="0" collapsed="false">
      <c r="B211" s="31"/>
      <c r="C211" s="32"/>
      <c r="D211" s="34"/>
      <c r="E211" s="32"/>
      <c r="F211" s="35" t="str">
        <f aca="false">IF(B211="","",MONTH(B211))</f>
        <v/>
      </c>
      <c r="G211" s="35" t="str">
        <f aca="false">IF(B211="","",YEAR(B211))</f>
        <v/>
      </c>
      <c r="H211" s="38"/>
      <c r="I211" s="20" t="str">
        <f aca="false">IF(D211="","",D211*(1+N(H211)))</f>
        <v/>
      </c>
    </row>
    <row r="212" customFormat="false" ht="15" hidden="false" customHeight="false" outlineLevel="0" collapsed="false">
      <c r="B212" s="31"/>
      <c r="C212" s="32"/>
      <c r="D212" s="34"/>
      <c r="E212" s="32"/>
      <c r="F212" s="35" t="str">
        <f aca="false">IF(B212="","",MONTH(B212))</f>
        <v/>
      </c>
      <c r="G212" s="35" t="str">
        <f aca="false">IF(B212="","",YEAR(B212))</f>
        <v/>
      </c>
      <c r="H212" s="38"/>
      <c r="I212" s="20" t="str">
        <f aca="false">IF(D212="","",D212*(1+N(H212)))</f>
        <v/>
      </c>
    </row>
    <row r="213" customFormat="false" ht="15" hidden="false" customHeight="false" outlineLevel="0" collapsed="false">
      <c r="B213" s="31"/>
      <c r="C213" s="32"/>
      <c r="D213" s="34"/>
      <c r="E213" s="32"/>
      <c r="F213" s="35" t="str">
        <f aca="false">IF(B213="","",MONTH(B213))</f>
        <v/>
      </c>
      <c r="G213" s="35" t="str">
        <f aca="false">IF(B213="","",YEAR(B213))</f>
        <v/>
      </c>
      <c r="H213" s="38"/>
      <c r="I213" s="20" t="str">
        <f aca="false">IF(D213="","",D213*(1+N(H213)))</f>
        <v/>
      </c>
    </row>
    <row r="214" customFormat="false" ht="15" hidden="false" customHeight="false" outlineLevel="0" collapsed="false">
      <c r="B214" s="31"/>
      <c r="C214" s="32"/>
      <c r="D214" s="34"/>
      <c r="E214" s="32"/>
      <c r="F214" s="35" t="str">
        <f aca="false">IF(B214="","",MONTH(B214))</f>
        <v/>
      </c>
      <c r="G214" s="35" t="str">
        <f aca="false">IF(B214="","",YEAR(B214))</f>
        <v/>
      </c>
      <c r="H214" s="38"/>
      <c r="I214" s="20" t="str">
        <f aca="false">IF(D214="","",D214*(1+N(H214)))</f>
        <v/>
      </c>
    </row>
    <row r="215" customFormat="false" ht="15" hidden="false" customHeight="false" outlineLevel="0" collapsed="false">
      <c r="B215" s="31"/>
      <c r="C215" s="32"/>
      <c r="D215" s="34"/>
      <c r="E215" s="32"/>
      <c r="F215" s="35" t="str">
        <f aca="false">IF(B215="","",MONTH(B215))</f>
        <v/>
      </c>
      <c r="G215" s="35" t="str">
        <f aca="false">IF(B215="","",YEAR(B215))</f>
        <v/>
      </c>
      <c r="H215" s="38"/>
      <c r="I215" s="20" t="str">
        <f aca="false">IF(D215="","",D215*(1+N(H215)))</f>
        <v/>
      </c>
    </row>
    <row r="216" customFormat="false" ht="15" hidden="false" customHeight="false" outlineLevel="0" collapsed="false">
      <c r="B216" s="31"/>
      <c r="C216" s="32"/>
      <c r="D216" s="34"/>
      <c r="E216" s="32"/>
      <c r="F216" s="35" t="str">
        <f aca="false">IF(B216="","",MONTH(B216))</f>
        <v/>
      </c>
      <c r="G216" s="35" t="str">
        <f aca="false">IF(B216="","",YEAR(B216))</f>
        <v/>
      </c>
      <c r="H216" s="38"/>
      <c r="I216" s="20" t="str">
        <f aca="false">IF(D216="","",D216*(1+N(H216)))</f>
        <v/>
      </c>
    </row>
    <row r="217" customFormat="false" ht="15" hidden="false" customHeight="false" outlineLevel="0" collapsed="false">
      <c r="B217" s="31"/>
      <c r="C217" s="32"/>
      <c r="D217" s="34"/>
      <c r="E217" s="32"/>
      <c r="F217" s="35" t="str">
        <f aca="false">IF(B217="","",MONTH(B217))</f>
        <v/>
      </c>
      <c r="G217" s="35" t="str">
        <f aca="false">IF(B217="","",YEAR(B217))</f>
        <v/>
      </c>
      <c r="H217" s="38"/>
      <c r="I217" s="20" t="str">
        <f aca="false">IF(D217="","",D217*(1+N(H217)))</f>
        <v/>
      </c>
    </row>
    <row r="218" customFormat="false" ht="15" hidden="false" customHeight="false" outlineLevel="0" collapsed="false">
      <c r="B218" s="31"/>
      <c r="C218" s="32"/>
      <c r="D218" s="34"/>
      <c r="E218" s="32"/>
      <c r="F218" s="35" t="str">
        <f aca="false">IF(B218="","",MONTH(B218))</f>
        <v/>
      </c>
      <c r="G218" s="35" t="str">
        <f aca="false">IF(B218="","",YEAR(B218))</f>
        <v/>
      </c>
      <c r="H218" s="38"/>
      <c r="I218" s="20" t="str">
        <f aca="false">IF(D218="","",D218*(1+N(H218)))</f>
        <v/>
      </c>
    </row>
    <row r="219" customFormat="false" ht="15" hidden="false" customHeight="false" outlineLevel="0" collapsed="false">
      <c r="B219" s="31"/>
      <c r="C219" s="32"/>
      <c r="D219" s="34"/>
      <c r="E219" s="32"/>
      <c r="F219" s="35" t="str">
        <f aca="false">IF(B219="","",MONTH(B219))</f>
        <v/>
      </c>
      <c r="G219" s="35" t="str">
        <f aca="false">IF(B219="","",YEAR(B219))</f>
        <v/>
      </c>
      <c r="H219" s="38"/>
      <c r="I219" s="20" t="str">
        <f aca="false">IF(D219="","",D219*(1+N(H219)))</f>
        <v/>
      </c>
    </row>
    <row r="220" customFormat="false" ht="15" hidden="false" customHeight="false" outlineLevel="0" collapsed="false">
      <c r="B220" s="31"/>
      <c r="C220" s="32"/>
      <c r="D220" s="34"/>
      <c r="E220" s="32"/>
      <c r="F220" s="35" t="str">
        <f aca="false">IF(B220="","",MONTH(B220))</f>
        <v/>
      </c>
      <c r="G220" s="35" t="str">
        <f aca="false">IF(B220="","",YEAR(B220))</f>
        <v/>
      </c>
      <c r="H220" s="38"/>
      <c r="I220" s="20" t="str">
        <f aca="false">IF(D220="","",D220*(1+N(H220)))</f>
        <v/>
      </c>
    </row>
    <row r="221" customFormat="false" ht="15" hidden="false" customHeight="false" outlineLevel="0" collapsed="false">
      <c r="B221" s="31"/>
      <c r="C221" s="32"/>
      <c r="D221" s="34"/>
      <c r="E221" s="32"/>
      <c r="F221" s="35" t="str">
        <f aca="false">IF(B221="","",MONTH(B221))</f>
        <v/>
      </c>
      <c r="G221" s="35" t="str">
        <f aca="false">IF(B221="","",YEAR(B221))</f>
        <v/>
      </c>
      <c r="H221" s="38"/>
      <c r="I221" s="20" t="str">
        <f aca="false">IF(D221="","",D221*(1+N(H221)))</f>
        <v/>
      </c>
    </row>
    <row r="222" customFormat="false" ht="15" hidden="false" customHeight="false" outlineLevel="0" collapsed="false">
      <c r="B222" s="31"/>
      <c r="C222" s="32"/>
      <c r="D222" s="34"/>
      <c r="E222" s="32"/>
      <c r="F222" s="35" t="str">
        <f aca="false">IF(B222="","",MONTH(B222))</f>
        <v/>
      </c>
      <c r="G222" s="35" t="str">
        <f aca="false">IF(B222="","",YEAR(B222))</f>
        <v/>
      </c>
      <c r="H222" s="38"/>
      <c r="I222" s="20" t="str">
        <f aca="false">IF(D222="","",D222*(1+N(H222)))</f>
        <v/>
      </c>
    </row>
    <row r="223" customFormat="false" ht="15" hidden="false" customHeight="false" outlineLevel="0" collapsed="false">
      <c r="B223" s="31"/>
      <c r="C223" s="32"/>
      <c r="D223" s="34"/>
      <c r="E223" s="32"/>
      <c r="F223" s="35" t="str">
        <f aca="false">IF(B223="","",MONTH(B223))</f>
        <v/>
      </c>
      <c r="G223" s="35" t="str">
        <f aca="false">IF(B223="","",YEAR(B223))</f>
        <v/>
      </c>
      <c r="H223" s="38"/>
      <c r="I223" s="20" t="str">
        <f aca="false">IF(D223="","",D223*(1+N(H223)))</f>
        <v/>
      </c>
    </row>
    <row r="224" customFormat="false" ht="15" hidden="false" customHeight="false" outlineLevel="0" collapsed="false">
      <c r="B224" s="31"/>
      <c r="C224" s="32"/>
      <c r="D224" s="34"/>
      <c r="E224" s="32"/>
      <c r="F224" s="35" t="str">
        <f aca="false">IF(B224="","",MONTH(B224))</f>
        <v/>
      </c>
      <c r="G224" s="35" t="str">
        <f aca="false">IF(B224="","",YEAR(B224))</f>
        <v/>
      </c>
      <c r="H224" s="38"/>
      <c r="I224" s="20" t="str">
        <f aca="false">IF(D224="","",D224*(1+N(H224)))</f>
        <v/>
      </c>
    </row>
    <row r="225" customFormat="false" ht="15" hidden="false" customHeight="false" outlineLevel="0" collapsed="false">
      <c r="B225" s="31"/>
      <c r="C225" s="32"/>
      <c r="D225" s="34"/>
      <c r="E225" s="32"/>
      <c r="F225" s="35" t="str">
        <f aca="false">IF(B225="","",MONTH(B225))</f>
        <v/>
      </c>
      <c r="G225" s="35" t="str">
        <f aca="false">IF(B225="","",YEAR(B225))</f>
        <v/>
      </c>
      <c r="H225" s="38"/>
      <c r="I225" s="20" t="str">
        <f aca="false">IF(D225="","",D225*(1+N(H225)))</f>
        <v/>
      </c>
    </row>
    <row r="226" customFormat="false" ht="15" hidden="false" customHeight="false" outlineLevel="0" collapsed="false">
      <c r="B226" s="31"/>
      <c r="C226" s="32"/>
      <c r="D226" s="34"/>
      <c r="E226" s="32"/>
      <c r="F226" s="35" t="str">
        <f aca="false">IF(B226="","",MONTH(B226))</f>
        <v/>
      </c>
      <c r="G226" s="35" t="str">
        <f aca="false">IF(B226="","",YEAR(B226))</f>
        <v/>
      </c>
      <c r="H226" s="38"/>
      <c r="I226" s="20" t="str">
        <f aca="false">IF(D226="","",D226*(1+N(H226)))</f>
        <v/>
      </c>
    </row>
    <row r="227" customFormat="false" ht="15" hidden="false" customHeight="false" outlineLevel="0" collapsed="false">
      <c r="B227" s="31"/>
      <c r="C227" s="32"/>
      <c r="D227" s="34"/>
      <c r="E227" s="32"/>
      <c r="F227" s="35" t="str">
        <f aca="false">IF(B227="","",MONTH(B227))</f>
        <v/>
      </c>
      <c r="G227" s="35" t="str">
        <f aca="false">IF(B227="","",YEAR(B227))</f>
        <v/>
      </c>
      <c r="H227" s="38"/>
      <c r="I227" s="20" t="str">
        <f aca="false">IF(D227="","",D227*(1+N(H227)))</f>
        <v/>
      </c>
    </row>
    <row r="228" customFormat="false" ht="15" hidden="false" customHeight="false" outlineLevel="0" collapsed="false">
      <c r="B228" s="31"/>
      <c r="C228" s="32"/>
      <c r="D228" s="34"/>
      <c r="E228" s="32"/>
      <c r="F228" s="35" t="str">
        <f aca="false">IF(B228="","",MONTH(B228))</f>
        <v/>
      </c>
      <c r="G228" s="35" t="str">
        <f aca="false">IF(B228="","",YEAR(B228))</f>
        <v/>
      </c>
      <c r="H228" s="38"/>
      <c r="I228" s="20" t="str">
        <f aca="false">IF(D228="","",D228*(1+N(H228)))</f>
        <v/>
      </c>
    </row>
    <row r="229" customFormat="false" ht="15" hidden="false" customHeight="false" outlineLevel="0" collapsed="false">
      <c r="B229" s="31"/>
      <c r="C229" s="32"/>
      <c r="D229" s="34"/>
      <c r="E229" s="32"/>
      <c r="F229" s="35" t="str">
        <f aca="false">IF(B229="","",MONTH(B229))</f>
        <v/>
      </c>
      <c r="G229" s="35" t="str">
        <f aca="false">IF(B229="","",YEAR(B229))</f>
        <v/>
      </c>
      <c r="H229" s="38"/>
      <c r="I229" s="20" t="str">
        <f aca="false">IF(D229="","",D229*(1+N(H229)))</f>
        <v/>
      </c>
    </row>
    <row r="230" customFormat="false" ht="15" hidden="false" customHeight="false" outlineLevel="0" collapsed="false">
      <c r="B230" s="31"/>
      <c r="C230" s="32"/>
      <c r="D230" s="34"/>
      <c r="E230" s="32"/>
      <c r="F230" s="35" t="str">
        <f aca="false">IF(B230="","",MONTH(B230))</f>
        <v/>
      </c>
      <c r="G230" s="35" t="str">
        <f aca="false">IF(B230="","",YEAR(B230))</f>
        <v/>
      </c>
      <c r="H230" s="38"/>
      <c r="I230" s="20" t="str">
        <f aca="false">IF(D230="","",D230*(1+N(H230)))</f>
        <v/>
      </c>
    </row>
    <row r="231" customFormat="false" ht="15" hidden="false" customHeight="false" outlineLevel="0" collapsed="false">
      <c r="B231" s="31"/>
      <c r="C231" s="32"/>
      <c r="D231" s="34"/>
      <c r="E231" s="32"/>
      <c r="F231" s="35" t="str">
        <f aca="false">IF(B231="","",MONTH(B231))</f>
        <v/>
      </c>
      <c r="G231" s="35" t="str">
        <f aca="false">IF(B231="","",YEAR(B231))</f>
        <v/>
      </c>
      <c r="H231" s="38"/>
      <c r="I231" s="20" t="str">
        <f aca="false">IF(D231="","",D231*(1+N(H231)))</f>
        <v/>
      </c>
    </row>
    <row r="232" customFormat="false" ht="15" hidden="false" customHeight="false" outlineLevel="0" collapsed="false">
      <c r="B232" s="31"/>
      <c r="C232" s="32"/>
      <c r="D232" s="34"/>
      <c r="E232" s="32"/>
      <c r="F232" s="35" t="str">
        <f aca="false">IF(B232="","",MONTH(B232))</f>
        <v/>
      </c>
      <c r="G232" s="35" t="str">
        <f aca="false">IF(B232="","",YEAR(B232))</f>
        <v/>
      </c>
      <c r="H232" s="38"/>
      <c r="I232" s="20" t="str">
        <f aca="false">IF(D232="","",D232*(1+N(H232)))</f>
        <v/>
      </c>
    </row>
    <row r="233" customFormat="false" ht="15" hidden="false" customHeight="false" outlineLevel="0" collapsed="false">
      <c r="B233" s="31"/>
      <c r="C233" s="32"/>
      <c r="D233" s="34"/>
      <c r="E233" s="32"/>
      <c r="F233" s="35" t="str">
        <f aca="false">IF(B233="","",MONTH(B233))</f>
        <v/>
      </c>
      <c r="G233" s="35" t="str">
        <f aca="false">IF(B233="","",YEAR(B233))</f>
        <v/>
      </c>
      <c r="H233" s="38"/>
      <c r="I233" s="20" t="str">
        <f aca="false">IF(D233="","",D233*(1+N(H233)))</f>
        <v/>
      </c>
    </row>
    <row r="234" customFormat="false" ht="15" hidden="false" customHeight="false" outlineLevel="0" collapsed="false">
      <c r="B234" s="31"/>
      <c r="C234" s="32"/>
      <c r="D234" s="34"/>
      <c r="E234" s="32"/>
      <c r="F234" s="35" t="str">
        <f aca="false">IF(B234="","",MONTH(B234))</f>
        <v/>
      </c>
      <c r="G234" s="35" t="str">
        <f aca="false">IF(B234="","",YEAR(B234))</f>
        <v/>
      </c>
      <c r="H234" s="38"/>
      <c r="I234" s="20" t="str">
        <f aca="false">IF(D234="","",D234*(1+N(H234)))</f>
        <v/>
      </c>
    </row>
    <row r="235" customFormat="false" ht="15" hidden="false" customHeight="false" outlineLevel="0" collapsed="false">
      <c r="B235" s="31"/>
      <c r="C235" s="32"/>
      <c r="D235" s="34"/>
      <c r="E235" s="32"/>
      <c r="F235" s="35" t="str">
        <f aca="false">IF(B235="","",MONTH(B235))</f>
        <v/>
      </c>
      <c r="G235" s="35" t="str">
        <f aca="false">IF(B235="","",YEAR(B235))</f>
        <v/>
      </c>
      <c r="H235" s="38"/>
      <c r="I235" s="20" t="str">
        <f aca="false">IF(D235="","",D235*(1+N(H235)))</f>
        <v/>
      </c>
    </row>
    <row r="236" customFormat="false" ht="15" hidden="false" customHeight="false" outlineLevel="0" collapsed="false">
      <c r="B236" s="31"/>
      <c r="C236" s="32"/>
      <c r="D236" s="34"/>
      <c r="E236" s="32"/>
      <c r="F236" s="35" t="str">
        <f aca="false">IF(B236="","",MONTH(B236))</f>
        <v/>
      </c>
      <c r="G236" s="35" t="str">
        <f aca="false">IF(B236="","",YEAR(B236))</f>
        <v/>
      </c>
      <c r="H236" s="38"/>
      <c r="I236" s="20" t="str">
        <f aca="false">IF(D236="","",D236*(1+N(H236)))</f>
        <v/>
      </c>
    </row>
    <row r="237" customFormat="false" ht="15" hidden="false" customHeight="false" outlineLevel="0" collapsed="false">
      <c r="B237" s="31"/>
      <c r="C237" s="32"/>
      <c r="D237" s="34"/>
      <c r="E237" s="32"/>
      <c r="F237" s="35" t="str">
        <f aca="false">IF(B237="","",MONTH(B237))</f>
        <v/>
      </c>
      <c r="G237" s="35" t="str">
        <f aca="false">IF(B237="","",YEAR(B237))</f>
        <v/>
      </c>
      <c r="H237" s="38"/>
      <c r="I237" s="20" t="str">
        <f aca="false">IF(D237="","",D237*(1+N(H237)))</f>
        <v/>
      </c>
    </row>
    <row r="238" customFormat="false" ht="15" hidden="false" customHeight="false" outlineLevel="0" collapsed="false">
      <c r="B238" s="31"/>
      <c r="C238" s="32"/>
      <c r="D238" s="34"/>
      <c r="E238" s="32"/>
      <c r="F238" s="35" t="str">
        <f aca="false">IF(B238="","",MONTH(B238))</f>
        <v/>
      </c>
      <c r="G238" s="35" t="str">
        <f aca="false">IF(B238="","",YEAR(B238))</f>
        <v/>
      </c>
      <c r="H238" s="38"/>
      <c r="I238" s="20" t="str">
        <f aca="false">IF(D238="","",D238*(1+N(H238)))</f>
        <v/>
      </c>
    </row>
    <row r="239" customFormat="false" ht="15" hidden="false" customHeight="false" outlineLevel="0" collapsed="false">
      <c r="B239" s="31"/>
      <c r="C239" s="32"/>
      <c r="D239" s="34"/>
      <c r="E239" s="32"/>
      <c r="F239" s="35" t="str">
        <f aca="false">IF(B239="","",MONTH(B239))</f>
        <v/>
      </c>
      <c r="G239" s="35" t="str">
        <f aca="false">IF(B239="","",YEAR(B239))</f>
        <v/>
      </c>
      <c r="H239" s="38"/>
      <c r="I239" s="20" t="str">
        <f aca="false">IF(D239="","",D239*(1+N(H239)))</f>
        <v/>
      </c>
    </row>
    <row r="240" customFormat="false" ht="15" hidden="false" customHeight="false" outlineLevel="0" collapsed="false">
      <c r="B240" s="31"/>
      <c r="C240" s="32"/>
      <c r="D240" s="34"/>
      <c r="E240" s="32"/>
      <c r="F240" s="35" t="str">
        <f aca="false">IF(B240="","",MONTH(B240))</f>
        <v/>
      </c>
      <c r="G240" s="35" t="str">
        <f aca="false">IF(B240="","",YEAR(B240))</f>
        <v/>
      </c>
      <c r="H240" s="38"/>
      <c r="I240" s="20" t="str">
        <f aca="false">IF(D240="","",D240*(1+N(H240)))</f>
        <v/>
      </c>
    </row>
    <row r="241" customFormat="false" ht="15" hidden="false" customHeight="false" outlineLevel="0" collapsed="false">
      <c r="B241" s="31"/>
      <c r="C241" s="32"/>
      <c r="D241" s="34"/>
      <c r="E241" s="32"/>
      <c r="F241" s="35" t="str">
        <f aca="false">IF(B241="","",MONTH(B241))</f>
        <v/>
      </c>
      <c r="G241" s="35" t="str">
        <f aca="false">IF(B241="","",YEAR(B241))</f>
        <v/>
      </c>
      <c r="H241" s="38"/>
      <c r="I241" s="20" t="str">
        <f aca="false">IF(D241="","",D241*(1+N(H241)))</f>
        <v/>
      </c>
    </row>
    <row r="242" customFormat="false" ht="15" hidden="false" customHeight="false" outlineLevel="0" collapsed="false">
      <c r="B242" s="31"/>
      <c r="C242" s="32"/>
      <c r="D242" s="34"/>
      <c r="E242" s="32"/>
      <c r="F242" s="35" t="str">
        <f aca="false">IF(B242="","",MONTH(B242))</f>
        <v/>
      </c>
      <c r="G242" s="35" t="str">
        <f aca="false">IF(B242="","",YEAR(B242))</f>
        <v/>
      </c>
      <c r="H242" s="38"/>
      <c r="I242" s="20" t="str">
        <f aca="false">IF(D242="","",D242*(1+N(H242)))</f>
        <v/>
      </c>
    </row>
    <row r="243" customFormat="false" ht="15" hidden="false" customHeight="false" outlineLevel="0" collapsed="false">
      <c r="B243" s="31"/>
      <c r="C243" s="32"/>
      <c r="D243" s="34"/>
      <c r="E243" s="32"/>
      <c r="F243" s="35" t="str">
        <f aca="false">IF(B243="","",MONTH(B243))</f>
        <v/>
      </c>
      <c r="G243" s="35" t="str">
        <f aca="false">IF(B243="","",YEAR(B243))</f>
        <v/>
      </c>
      <c r="H243" s="38"/>
      <c r="I243" s="20" t="str">
        <f aca="false">IF(D243="","",D243*(1+N(H243)))</f>
        <v/>
      </c>
    </row>
    <row r="244" customFormat="false" ht="15" hidden="false" customHeight="false" outlineLevel="0" collapsed="false">
      <c r="B244" s="31"/>
      <c r="C244" s="32"/>
      <c r="D244" s="34"/>
      <c r="E244" s="32"/>
      <c r="F244" s="35" t="str">
        <f aca="false">IF(B244="","",MONTH(B244))</f>
        <v/>
      </c>
      <c r="G244" s="35" t="str">
        <f aca="false">IF(B244="","",YEAR(B244))</f>
        <v/>
      </c>
      <c r="H244" s="38"/>
      <c r="I244" s="20" t="str">
        <f aca="false">IF(D244="","",D244*(1+N(H244)))</f>
        <v/>
      </c>
    </row>
    <row r="245" customFormat="false" ht="15" hidden="false" customHeight="false" outlineLevel="0" collapsed="false">
      <c r="B245" s="31"/>
      <c r="C245" s="32"/>
      <c r="D245" s="34"/>
      <c r="E245" s="32"/>
      <c r="F245" s="35" t="str">
        <f aca="false">IF(B245="","",MONTH(B245))</f>
        <v/>
      </c>
      <c r="G245" s="35" t="str">
        <f aca="false">IF(B245="","",YEAR(B245))</f>
        <v/>
      </c>
      <c r="H245" s="38"/>
      <c r="I245" s="20" t="str">
        <f aca="false">IF(D245="","",D245*(1+N(H245)))</f>
        <v/>
      </c>
    </row>
    <row r="246" customFormat="false" ht="15" hidden="false" customHeight="false" outlineLevel="0" collapsed="false">
      <c r="B246" s="31"/>
      <c r="C246" s="32"/>
      <c r="D246" s="34"/>
      <c r="E246" s="32"/>
      <c r="F246" s="35" t="str">
        <f aca="false">IF(B246="","",MONTH(B246))</f>
        <v/>
      </c>
      <c r="G246" s="35" t="str">
        <f aca="false">IF(B246="","",YEAR(B246))</f>
        <v/>
      </c>
      <c r="H246" s="38"/>
      <c r="I246" s="20" t="str">
        <f aca="false">IF(D246="","",D246*(1+N(H246)))</f>
        <v/>
      </c>
    </row>
    <row r="247" customFormat="false" ht="15" hidden="false" customHeight="false" outlineLevel="0" collapsed="false">
      <c r="B247" s="31"/>
      <c r="C247" s="32"/>
      <c r="D247" s="34"/>
      <c r="E247" s="32"/>
      <c r="F247" s="35" t="str">
        <f aca="false">IF(B247="","",MONTH(B247))</f>
        <v/>
      </c>
      <c r="G247" s="35" t="str">
        <f aca="false">IF(B247="","",YEAR(B247))</f>
        <v/>
      </c>
      <c r="H247" s="38"/>
      <c r="I247" s="20" t="str">
        <f aca="false">IF(D247="","",D247*(1+N(H247)))</f>
        <v/>
      </c>
    </row>
    <row r="248" customFormat="false" ht="15" hidden="false" customHeight="false" outlineLevel="0" collapsed="false">
      <c r="B248" s="31"/>
      <c r="C248" s="32"/>
      <c r="D248" s="34"/>
      <c r="E248" s="32"/>
      <c r="F248" s="35" t="str">
        <f aca="false">IF(B248="","",MONTH(B248))</f>
        <v/>
      </c>
      <c r="G248" s="35" t="str">
        <f aca="false">IF(B248="","",YEAR(B248))</f>
        <v/>
      </c>
      <c r="H248" s="38"/>
      <c r="I248" s="20" t="str">
        <f aca="false">IF(D248="","",D248*(1+N(H248)))</f>
        <v/>
      </c>
    </row>
    <row r="249" customFormat="false" ht="15" hidden="false" customHeight="false" outlineLevel="0" collapsed="false">
      <c r="B249" s="31"/>
      <c r="C249" s="32"/>
      <c r="D249" s="34"/>
      <c r="E249" s="32"/>
      <c r="F249" s="35" t="str">
        <f aca="false">IF(B249="","",MONTH(B249))</f>
        <v/>
      </c>
      <c r="G249" s="35" t="str">
        <f aca="false">IF(B249="","",YEAR(B249))</f>
        <v/>
      </c>
      <c r="H249" s="38"/>
      <c r="I249" s="20" t="str">
        <f aca="false">IF(D249="","",D249*(1+N(H249)))</f>
        <v/>
      </c>
    </row>
    <row r="250" customFormat="false" ht="15" hidden="false" customHeight="false" outlineLevel="0" collapsed="false">
      <c r="B250" s="31"/>
      <c r="C250" s="32"/>
      <c r="D250" s="34"/>
      <c r="E250" s="32"/>
      <c r="F250" s="35" t="str">
        <f aca="false">IF(B250="","",MONTH(B250))</f>
        <v/>
      </c>
      <c r="G250" s="35" t="str">
        <f aca="false">IF(B250="","",YEAR(B250))</f>
        <v/>
      </c>
      <c r="H250" s="38"/>
      <c r="I250" s="20" t="str">
        <f aca="false">IF(D250="","",D250*(1+N(H250)))</f>
        <v/>
      </c>
    </row>
    <row r="251" customFormat="false" ht="15" hidden="false" customHeight="false" outlineLevel="0" collapsed="false">
      <c r="B251" s="31"/>
      <c r="C251" s="32"/>
      <c r="D251" s="34"/>
      <c r="E251" s="32"/>
      <c r="F251" s="35" t="str">
        <f aca="false">IF(B251="","",MONTH(B251))</f>
        <v/>
      </c>
      <c r="G251" s="35" t="str">
        <f aca="false">IF(B251="","",YEAR(B251))</f>
        <v/>
      </c>
      <c r="H251" s="38"/>
      <c r="I251" s="20" t="str">
        <f aca="false">IF(D251="","",D251*(1+N(H251)))</f>
        <v/>
      </c>
    </row>
    <row r="252" customFormat="false" ht="15" hidden="false" customHeight="false" outlineLevel="0" collapsed="false">
      <c r="B252" s="31"/>
      <c r="C252" s="32"/>
      <c r="D252" s="34"/>
      <c r="E252" s="32"/>
      <c r="F252" s="35" t="str">
        <f aca="false">IF(B252="","",MONTH(B252))</f>
        <v/>
      </c>
      <c r="G252" s="35" t="str">
        <f aca="false">IF(B252="","",YEAR(B252))</f>
        <v/>
      </c>
      <c r="H252" s="38"/>
      <c r="I252" s="20" t="str">
        <f aca="false">IF(D252="","",D252*(1+N(H252)))</f>
        <v/>
      </c>
    </row>
    <row r="253" customFormat="false" ht="15" hidden="false" customHeight="false" outlineLevel="0" collapsed="false">
      <c r="B253" s="31"/>
      <c r="C253" s="32"/>
      <c r="D253" s="34"/>
      <c r="E253" s="32"/>
      <c r="F253" s="35" t="str">
        <f aca="false">IF(B253="","",MONTH(B253))</f>
        <v/>
      </c>
      <c r="G253" s="35" t="str">
        <f aca="false">IF(B253="","",YEAR(B253))</f>
        <v/>
      </c>
      <c r="H253" s="38"/>
      <c r="I253" s="20" t="str">
        <f aca="false">IF(D253="","",D253*(1+N(H253)))</f>
        <v/>
      </c>
    </row>
    <row r="254" customFormat="false" ht="15" hidden="false" customHeight="false" outlineLevel="0" collapsed="false">
      <c r="B254" s="31"/>
      <c r="C254" s="32"/>
      <c r="D254" s="34"/>
      <c r="E254" s="32"/>
      <c r="F254" s="35" t="str">
        <f aca="false">IF(B254="","",MONTH(B254))</f>
        <v/>
      </c>
      <c r="G254" s="35" t="str">
        <f aca="false">IF(B254="","",YEAR(B254))</f>
        <v/>
      </c>
      <c r="H254" s="38"/>
      <c r="I254" s="20" t="str">
        <f aca="false">IF(D254="","",D254*(1+N(H254)))</f>
        <v/>
      </c>
    </row>
    <row r="255" customFormat="false" ht="15" hidden="false" customHeight="false" outlineLevel="0" collapsed="false">
      <c r="B255" s="31"/>
      <c r="C255" s="32"/>
      <c r="D255" s="34"/>
      <c r="E255" s="32"/>
      <c r="F255" s="35" t="str">
        <f aca="false">IF(B255="","",MONTH(B255))</f>
        <v/>
      </c>
      <c r="G255" s="35" t="str">
        <f aca="false">IF(B255="","",YEAR(B255))</f>
        <v/>
      </c>
      <c r="H255" s="38"/>
      <c r="I255" s="20" t="str">
        <f aca="false">IF(D255="","",D255*(1+N(H255)))</f>
        <v/>
      </c>
    </row>
    <row r="256" customFormat="false" ht="15" hidden="false" customHeight="false" outlineLevel="0" collapsed="false">
      <c r="B256" s="31"/>
      <c r="C256" s="32"/>
      <c r="D256" s="34"/>
      <c r="E256" s="32"/>
      <c r="F256" s="35" t="str">
        <f aca="false">IF(B256="","",MONTH(B256))</f>
        <v/>
      </c>
      <c r="G256" s="35" t="str">
        <f aca="false">IF(B256="","",YEAR(B256))</f>
        <v/>
      </c>
      <c r="H256" s="38"/>
      <c r="I256" s="20" t="str">
        <f aca="false">IF(D256="","",D256*(1+N(H256)))</f>
        <v/>
      </c>
    </row>
    <row r="257" customFormat="false" ht="15" hidden="false" customHeight="false" outlineLevel="0" collapsed="false">
      <c r="B257" s="31"/>
      <c r="C257" s="32"/>
      <c r="D257" s="34"/>
      <c r="E257" s="32"/>
      <c r="F257" s="35" t="str">
        <f aca="false">IF(B257="","",MONTH(B257))</f>
        <v/>
      </c>
      <c r="G257" s="35" t="str">
        <f aca="false">IF(B257="","",YEAR(B257))</f>
        <v/>
      </c>
      <c r="H257" s="38"/>
      <c r="I257" s="20" t="str">
        <f aca="false">IF(D257="","",D257*(1+N(H257)))</f>
        <v/>
      </c>
    </row>
    <row r="258" customFormat="false" ht="15" hidden="false" customHeight="false" outlineLevel="0" collapsed="false">
      <c r="B258" s="31"/>
      <c r="C258" s="32"/>
      <c r="D258" s="34"/>
      <c r="E258" s="32"/>
      <c r="F258" s="35" t="str">
        <f aca="false">IF(B258="","",MONTH(B258))</f>
        <v/>
      </c>
      <c r="G258" s="35" t="str">
        <f aca="false">IF(B258="","",YEAR(B258))</f>
        <v/>
      </c>
      <c r="H258" s="38"/>
      <c r="I258" s="20" t="str">
        <f aca="false">IF(D258="","",D258*(1+N(H258)))</f>
        <v/>
      </c>
    </row>
    <row r="259" customFormat="false" ht="15" hidden="false" customHeight="false" outlineLevel="0" collapsed="false">
      <c r="B259" s="31"/>
      <c r="C259" s="32"/>
      <c r="D259" s="34"/>
      <c r="E259" s="32"/>
      <c r="F259" s="35" t="str">
        <f aca="false">IF(B259="","",MONTH(B259))</f>
        <v/>
      </c>
      <c r="G259" s="35" t="str">
        <f aca="false">IF(B259="","",YEAR(B259))</f>
        <v/>
      </c>
      <c r="H259" s="38"/>
      <c r="I259" s="20" t="str">
        <f aca="false">IF(D259="","",D259*(1+N(H259)))</f>
        <v/>
      </c>
    </row>
    <row r="260" customFormat="false" ht="15" hidden="false" customHeight="false" outlineLevel="0" collapsed="false">
      <c r="B260" s="31"/>
      <c r="C260" s="32"/>
      <c r="D260" s="34"/>
      <c r="E260" s="32"/>
      <c r="F260" s="35" t="str">
        <f aca="false">IF(B260="","",MONTH(B260))</f>
        <v/>
      </c>
      <c r="G260" s="35" t="str">
        <f aca="false">IF(B260="","",YEAR(B260))</f>
        <v/>
      </c>
      <c r="H260" s="38"/>
      <c r="I260" s="20" t="str">
        <f aca="false">IF(D260="","",D260*(1+N(H260)))</f>
        <v/>
      </c>
    </row>
    <row r="261" customFormat="false" ht="15" hidden="false" customHeight="false" outlineLevel="0" collapsed="false">
      <c r="B261" s="31"/>
      <c r="C261" s="32"/>
      <c r="D261" s="34"/>
      <c r="E261" s="32"/>
      <c r="F261" s="35" t="str">
        <f aca="false">IF(B261="","",MONTH(B261))</f>
        <v/>
      </c>
      <c r="G261" s="35" t="str">
        <f aca="false">IF(B261="","",YEAR(B261))</f>
        <v/>
      </c>
      <c r="H261" s="38"/>
      <c r="I261" s="20" t="str">
        <f aca="false">IF(D261="","",D261*(1+N(H261)))</f>
        <v/>
      </c>
    </row>
    <row r="262" customFormat="false" ht="15" hidden="false" customHeight="false" outlineLevel="0" collapsed="false">
      <c r="B262" s="31"/>
      <c r="C262" s="32"/>
      <c r="D262" s="34"/>
      <c r="E262" s="32"/>
      <c r="F262" s="35" t="str">
        <f aca="false">IF(B262="","",MONTH(B262))</f>
        <v/>
      </c>
      <c r="G262" s="35" t="str">
        <f aca="false">IF(B262="","",YEAR(B262))</f>
        <v/>
      </c>
      <c r="H262" s="38"/>
      <c r="I262" s="20" t="str">
        <f aca="false">IF(D262="","",D262*(1+N(H262)))</f>
        <v/>
      </c>
    </row>
    <row r="263" customFormat="false" ht="15" hidden="false" customHeight="false" outlineLevel="0" collapsed="false">
      <c r="B263" s="31"/>
      <c r="C263" s="32"/>
      <c r="D263" s="34"/>
      <c r="E263" s="32"/>
      <c r="F263" s="35" t="str">
        <f aca="false">IF(B263="","",MONTH(B263))</f>
        <v/>
      </c>
      <c r="G263" s="35" t="str">
        <f aca="false">IF(B263="","",YEAR(B263))</f>
        <v/>
      </c>
      <c r="H263" s="38"/>
      <c r="I263" s="20" t="str">
        <f aca="false">IF(D263="","",D263*(1+N(H263)))</f>
        <v/>
      </c>
    </row>
    <row r="264" customFormat="false" ht="15" hidden="false" customHeight="false" outlineLevel="0" collapsed="false">
      <c r="B264" s="31"/>
      <c r="C264" s="32"/>
      <c r="D264" s="34"/>
      <c r="E264" s="32"/>
      <c r="F264" s="35" t="str">
        <f aca="false">IF(B264="","",MONTH(B264))</f>
        <v/>
      </c>
      <c r="G264" s="35" t="str">
        <f aca="false">IF(B264="","",YEAR(B264))</f>
        <v/>
      </c>
      <c r="H264" s="38"/>
      <c r="I264" s="20" t="str">
        <f aca="false">IF(D264="","",D264*(1+N(H264)))</f>
        <v/>
      </c>
    </row>
    <row r="265" customFormat="false" ht="15" hidden="false" customHeight="false" outlineLevel="0" collapsed="false">
      <c r="B265" s="31"/>
      <c r="C265" s="32"/>
      <c r="D265" s="34"/>
      <c r="E265" s="32"/>
      <c r="F265" s="35" t="str">
        <f aca="false">IF(B265="","",MONTH(B265))</f>
        <v/>
      </c>
      <c r="G265" s="35" t="str">
        <f aca="false">IF(B265="","",YEAR(B265))</f>
        <v/>
      </c>
      <c r="H265" s="38"/>
      <c r="I265" s="20" t="str">
        <f aca="false">IF(D265="","",D265*(1+N(H265)))</f>
        <v/>
      </c>
    </row>
    <row r="266" customFormat="false" ht="15" hidden="false" customHeight="false" outlineLevel="0" collapsed="false">
      <c r="B266" s="31"/>
      <c r="C266" s="32"/>
      <c r="D266" s="34"/>
      <c r="E266" s="32"/>
      <c r="F266" s="35" t="str">
        <f aca="false">IF(B266="","",MONTH(B266))</f>
        <v/>
      </c>
      <c r="G266" s="35" t="str">
        <f aca="false">IF(B266="","",YEAR(B266))</f>
        <v/>
      </c>
      <c r="H266" s="38"/>
      <c r="I266" s="20" t="str">
        <f aca="false">IF(D266="","",D266*(1+N(H266)))</f>
        <v/>
      </c>
    </row>
    <row r="267" customFormat="false" ht="15" hidden="false" customHeight="false" outlineLevel="0" collapsed="false">
      <c r="B267" s="31"/>
      <c r="C267" s="32"/>
      <c r="D267" s="34"/>
      <c r="E267" s="32"/>
      <c r="F267" s="35" t="str">
        <f aca="false">IF(B267="","",MONTH(B267))</f>
        <v/>
      </c>
      <c r="G267" s="35" t="str">
        <f aca="false">IF(B267="","",YEAR(B267))</f>
        <v/>
      </c>
      <c r="H267" s="38"/>
      <c r="I267" s="20" t="str">
        <f aca="false">IF(D267="","",D267*(1+N(H267)))</f>
        <v/>
      </c>
    </row>
    <row r="268" customFormat="false" ht="15" hidden="false" customHeight="false" outlineLevel="0" collapsed="false">
      <c r="B268" s="31"/>
      <c r="C268" s="32"/>
      <c r="D268" s="34"/>
      <c r="E268" s="32"/>
      <c r="F268" s="35" t="str">
        <f aca="false">IF(B268="","",MONTH(B268))</f>
        <v/>
      </c>
      <c r="G268" s="35" t="str">
        <f aca="false">IF(B268="","",YEAR(B268))</f>
        <v/>
      </c>
      <c r="H268" s="38"/>
      <c r="I268" s="20" t="str">
        <f aca="false">IF(D268="","",D268*(1+N(H268)))</f>
        <v/>
      </c>
    </row>
    <row r="269" customFormat="false" ht="15" hidden="false" customHeight="false" outlineLevel="0" collapsed="false">
      <c r="B269" s="31"/>
      <c r="C269" s="32"/>
      <c r="D269" s="34"/>
      <c r="E269" s="32"/>
      <c r="F269" s="35" t="str">
        <f aca="false">IF(B269="","",MONTH(B269))</f>
        <v/>
      </c>
      <c r="G269" s="35" t="str">
        <f aca="false">IF(B269="","",YEAR(B269))</f>
        <v/>
      </c>
      <c r="H269" s="38"/>
      <c r="I269" s="20" t="str">
        <f aca="false">IF(D269="","",D269*(1+N(H269)))</f>
        <v/>
      </c>
    </row>
    <row r="270" customFormat="false" ht="15" hidden="false" customHeight="false" outlineLevel="0" collapsed="false">
      <c r="B270" s="31"/>
      <c r="C270" s="32"/>
      <c r="D270" s="34"/>
      <c r="E270" s="32"/>
      <c r="F270" s="35" t="str">
        <f aca="false">IF(B270="","",MONTH(B270))</f>
        <v/>
      </c>
      <c r="G270" s="35" t="str">
        <f aca="false">IF(B270="","",YEAR(B270))</f>
        <v/>
      </c>
      <c r="H270" s="38"/>
      <c r="I270" s="20" t="str">
        <f aca="false">IF(D270="","",D270*(1+N(H270)))</f>
        <v/>
      </c>
    </row>
    <row r="271" customFormat="false" ht="15" hidden="false" customHeight="false" outlineLevel="0" collapsed="false">
      <c r="B271" s="31"/>
      <c r="C271" s="32"/>
      <c r="D271" s="34"/>
      <c r="E271" s="32"/>
      <c r="F271" s="35" t="str">
        <f aca="false">IF(B271="","",MONTH(B271))</f>
        <v/>
      </c>
      <c r="G271" s="35" t="str">
        <f aca="false">IF(B271="","",YEAR(B271))</f>
        <v/>
      </c>
      <c r="H271" s="38"/>
      <c r="I271" s="20" t="str">
        <f aca="false">IF(D271="","",D271*(1+N(H271)))</f>
        <v/>
      </c>
    </row>
    <row r="272" customFormat="false" ht="15" hidden="false" customHeight="false" outlineLevel="0" collapsed="false">
      <c r="B272" s="31"/>
      <c r="C272" s="32"/>
      <c r="D272" s="34"/>
      <c r="E272" s="32"/>
      <c r="F272" s="35" t="str">
        <f aca="false">IF(B272="","",MONTH(B272))</f>
        <v/>
      </c>
      <c r="G272" s="35" t="str">
        <f aca="false">IF(B272="","",YEAR(B272))</f>
        <v/>
      </c>
      <c r="H272" s="38"/>
      <c r="I272" s="20" t="str">
        <f aca="false">IF(D272="","",D272*(1+N(H272)))</f>
        <v/>
      </c>
    </row>
    <row r="273" customFormat="false" ht="15" hidden="false" customHeight="false" outlineLevel="0" collapsed="false">
      <c r="B273" s="31"/>
      <c r="C273" s="32"/>
      <c r="D273" s="34"/>
      <c r="E273" s="32"/>
      <c r="F273" s="35" t="str">
        <f aca="false">IF(B273="","",MONTH(B273))</f>
        <v/>
      </c>
      <c r="G273" s="35" t="str">
        <f aca="false">IF(B273="","",YEAR(B273))</f>
        <v/>
      </c>
      <c r="H273" s="38"/>
      <c r="I273" s="20" t="str">
        <f aca="false">IF(D273="","",D273*(1+N(H273)))</f>
        <v/>
      </c>
    </row>
    <row r="274" customFormat="false" ht="15" hidden="false" customHeight="false" outlineLevel="0" collapsed="false">
      <c r="B274" s="31"/>
      <c r="C274" s="32"/>
      <c r="D274" s="34"/>
      <c r="E274" s="32"/>
      <c r="F274" s="35" t="str">
        <f aca="false">IF(B274="","",MONTH(B274))</f>
        <v/>
      </c>
      <c r="G274" s="35" t="str">
        <f aca="false">IF(B274="","",YEAR(B274))</f>
        <v/>
      </c>
      <c r="H274" s="38"/>
      <c r="I274" s="20" t="str">
        <f aca="false">IF(D274="","",D274*(1+N(H274)))</f>
        <v/>
      </c>
    </row>
    <row r="275" customFormat="false" ht="15" hidden="false" customHeight="false" outlineLevel="0" collapsed="false">
      <c r="B275" s="31"/>
      <c r="C275" s="32"/>
      <c r="D275" s="34"/>
      <c r="E275" s="32"/>
      <c r="F275" s="35" t="str">
        <f aca="false">IF(B275="","",MONTH(B275))</f>
        <v/>
      </c>
      <c r="G275" s="35" t="str">
        <f aca="false">IF(B275="","",YEAR(B275))</f>
        <v/>
      </c>
      <c r="H275" s="38"/>
      <c r="I275" s="20" t="str">
        <f aca="false">IF(D275="","",D275*(1+N(H275)))</f>
        <v/>
      </c>
    </row>
    <row r="276" customFormat="false" ht="15" hidden="false" customHeight="false" outlineLevel="0" collapsed="false">
      <c r="B276" s="31"/>
      <c r="C276" s="32"/>
      <c r="D276" s="34"/>
      <c r="E276" s="32"/>
      <c r="F276" s="35" t="str">
        <f aca="false">IF(B276="","",MONTH(B276))</f>
        <v/>
      </c>
      <c r="G276" s="35" t="str">
        <f aca="false">IF(B276="","",YEAR(B276))</f>
        <v/>
      </c>
      <c r="H276" s="38"/>
      <c r="I276" s="20" t="str">
        <f aca="false">IF(D276="","",D276*(1+N(H276)))</f>
        <v/>
      </c>
    </row>
    <row r="277" customFormat="false" ht="15" hidden="false" customHeight="false" outlineLevel="0" collapsed="false">
      <c r="B277" s="31"/>
      <c r="C277" s="32"/>
      <c r="D277" s="34"/>
      <c r="E277" s="32"/>
      <c r="F277" s="35" t="str">
        <f aca="false">IF(B277="","",MONTH(B277))</f>
        <v/>
      </c>
      <c r="G277" s="35" t="str">
        <f aca="false">IF(B277="","",YEAR(B277))</f>
        <v/>
      </c>
      <c r="H277" s="38"/>
      <c r="I277" s="20" t="str">
        <f aca="false">IF(D277="","",D277*(1+N(H277)))</f>
        <v/>
      </c>
    </row>
    <row r="278" customFormat="false" ht="15" hidden="false" customHeight="false" outlineLevel="0" collapsed="false">
      <c r="B278" s="31"/>
      <c r="C278" s="32"/>
      <c r="D278" s="34"/>
      <c r="E278" s="32"/>
      <c r="F278" s="35" t="str">
        <f aca="false">IF(B278="","",MONTH(B278))</f>
        <v/>
      </c>
      <c r="G278" s="35" t="str">
        <f aca="false">IF(B278="","",YEAR(B278))</f>
        <v/>
      </c>
      <c r="H278" s="38"/>
      <c r="I278" s="20" t="str">
        <f aca="false">IF(D278="","",D278*(1+N(H278)))</f>
        <v/>
      </c>
    </row>
    <row r="279" customFormat="false" ht="15" hidden="false" customHeight="false" outlineLevel="0" collapsed="false">
      <c r="B279" s="31"/>
      <c r="C279" s="32"/>
      <c r="D279" s="34"/>
      <c r="E279" s="32"/>
      <c r="F279" s="35" t="str">
        <f aca="false">IF(B279="","",MONTH(B279))</f>
        <v/>
      </c>
      <c r="G279" s="35" t="str">
        <f aca="false">IF(B279="","",YEAR(B279))</f>
        <v/>
      </c>
      <c r="H279" s="38"/>
      <c r="I279" s="20" t="str">
        <f aca="false">IF(D279="","",D279*(1+N(H279)))</f>
        <v/>
      </c>
    </row>
    <row r="280" customFormat="false" ht="15" hidden="false" customHeight="false" outlineLevel="0" collapsed="false">
      <c r="B280" s="31"/>
      <c r="C280" s="32"/>
      <c r="D280" s="34"/>
      <c r="E280" s="32"/>
      <c r="F280" s="35" t="str">
        <f aca="false">IF(B280="","",MONTH(B280))</f>
        <v/>
      </c>
      <c r="G280" s="35" t="str">
        <f aca="false">IF(B280="","",YEAR(B280))</f>
        <v/>
      </c>
      <c r="H280" s="38"/>
      <c r="I280" s="20" t="str">
        <f aca="false">IF(D280="","",D280*(1+N(H280)))</f>
        <v/>
      </c>
    </row>
    <row r="281" customFormat="false" ht="15" hidden="false" customHeight="false" outlineLevel="0" collapsed="false">
      <c r="B281" s="31"/>
      <c r="C281" s="32"/>
      <c r="D281" s="34"/>
      <c r="E281" s="32"/>
      <c r="F281" s="35" t="str">
        <f aca="false">IF(B281="","",MONTH(B281))</f>
        <v/>
      </c>
      <c r="G281" s="35" t="str">
        <f aca="false">IF(B281="","",YEAR(B281))</f>
        <v/>
      </c>
      <c r="H281" s="38"/>
      <c r="I281" s="20" t="str">
        <f aca="false">IF(D281="","",D281*(1+N(H281)))</f>
        <v/>
      </c>
    </row>
    <row r="282" customFormat="false" ht="15" hidden="false" customHeight="false" outlineLevel="0" collapsed="false">
      <c r="B282" s="31"/>
      <c r="C282" s="32"/>
      <c r="D282" s="34"/>
      <c r="E282" s="32"/>
      <c r="F282" s="35" t="str">
        <f aca="false">IF(B282="","",MONTH(B282))</f>
        <v/>
      </c>
      <c r="G282" s="35" t="str">
        <f aca="false">IF(B282="","",YEAR(B282))</f>
        <v/>
      </c>
      <c r="H282" s="38"/>
      <c r="I282" s="20" t="str">
        <f aca="false">IF(D282="","",D282*(1+N(H282)))</f>
        <v/>
      </c>
    </row>
    <row r="283" customFormat="false" ht="15" hidden="false" customHeight="false" outlineLevel="0" collapsed="false">
      <c r="B283" s="31"/>
      <c r="C283" s="32"/>
      <c r="D283" s="34"/>
      <c r="E283" s="32"/>
      <c r="F283" s="35" t="str">
        <f aca="false">IF(B283="","",MONTH(B283))</f>
        <v/>
      </c>
      <c r="G283" s="35" t="str">
        <f aca="false">IF(B283="","",YEAR(B283))</f>
        <v/>
      </c>
      <c r="H283" s="38"/>
      <c r="I283" s="20" t="str">
        <f aca="false">IF(D283="","",D283*(1+N(H283)))</f>
        <v/>
      </c>
    </row>
    <row r="284" customFormat="false" ht="15" hidden="false" customHeight="false" outlineLevel="0" collapsed="false">
      <c r="B284" s="31"/>
      <c r="C284" s="32"/>
      <c r="D284" s="34"/>
      <c r="E284" s="32"/>
      <c r="F284" s="35" t="str">
        <f aca="false">IF(B284="","",MONTH(B284))</f>
        <v/>
      </c>
      <c r="G284" s="35" t="str">
        <f aca="false">IF(B284="","",YEAR(B284))</f>
        <v/>
      </c>
      <c r="H284" s="38"/>
      <c r="I284" s="20" t="str">
        <f aca="false">IF(D284="","",D284*(1+N(H284)))</f>
        <v/>
      </c>
    </row>
    <row r="285" customFormat="false" ht="15" hidden="false" customHeight="false" outlineLevel="0" collapsed="false">
      <c r="B285" s="31"/>
      <c r="C285" s="32"/>
      <c r="D285" s="34"/>
      <c r="E285" s="32"/>
      <c r="F285" s="35" t="str">
        <f aca="false">IF(B285="","",MONTH(B285))</f>
        <v/>
      </c>
      <c r="G285" s="35" t="str">
        <f aca="false">IF(B285="","",YEAR(B285))</f>
        <v/>
      </c>
      <c r="H285" s="38"/>
      <c r="I285" s="20" t="str">
        <f aca="false">IF(D285="","",D285*(1+N(H285)))</f>
        <v/>
      </c>
    </row>
    <row r="286" customFormat="false" ht="15" hidden="false" customHeight="false" outlineLevel="0" collapsed="false">
      <c r="B286" s="31"/>
      <c r="C286" s="32"/>
      <c r="D286" s="34"/>
      <c r="E286" s="32"/>
      <c r="F286" s="35" t="str">
        <f aca="false">IF(B286="","",MONTH(B286))</f>
        <v/>
      </c>
      <c r="G286" s="35" t="str">
        <f aca="false">IF(B286="","",YEAR(B286))</f>
        <v/>
      </c>
      <c r="H286" s="38"/>
      <c r="I286" s="20" t="str">
        <f aca="false">IF(D286="","",D286*(1+N(H286)))</f>
        <v/>
      </c>
    </row>
    <row r="287" customFormat="false" ht="15" hidden="false" customHeight="false" outlineLevel="0" collapsed="false">
      <c r="B287" s="31"/>
      <c r="C287" s="32"/>
      <c r="D287" s="34"/>
      <c r="E287" s="32"/>
      <c r="F287" s="35" t="str">
        <f aca="false">IF(B287="","",MONTH(B287))</f>
        <v/>
      </c>
      <c r="G287" s="35" t="str">
        <f aca="false">IF(B287="","",YEAR(B287))</f>
        <v/>
      </c>
      <c r="H287" s="38"/>
      <c r="I287" s="20" t="str">
        <f aca="false">IF(D287="","",D287*(1+N(H287)))</f>
        <v/>
      </c>
    </row>
    <row r="288" customFormat="false" ht="15" hidden="false" customHeight="false" outlineLevel="0" collapsed="false">
      <c r="B288" s="31"/>
      <c r="C288" s="32"/>
      <c r="D288" s="34"/>
      <c r="E288" s="32"/>
      <c r="F288" s="35" t="str">
        <f aca="false">IF(B288="","",MONTH(B288))</f>
        <v/>
      </c>
      <c r="G288" s="35" t="str">
        <f aca="false">IF(B288="","",YEAR(B288))</f>
        <v/>
      </c>
      <c r="H288" s="38"/>
      <c r="I288" s="20" t="str">
        <f aca="false">IF(D288="","",D288*(1+N(H288)))</f>
        <v/>
      </c>
    </row>
    <row r="289" customFormat="false" ht="15" hidden="false" customHeight="false" outlineLevel="0" collapsed="false">
      <c r="B289" s="31"/>
      <c r="C289" s="32"/>
      <c r="D289" s="34"/>
      <c r="E289" s="32"/>
      <c r="F289" s="35" t="str">
        <f aca="false">IF(B289="","",MONTH(B289))</f>
        <v/>
      </c>
      <c r="G289" s="35" t="str">
        <f aca="false">IF(B289="","",YEAR(B289))</f>
        <v/>
      </c>
      <c r="H289" s="38"/>
      <c r="I289" s="20" t="str">
        <f aca="false">IF(D289="","",D289*(1+N(H289)))</f>
        <v/>
      </c>
    </row>
    <row r="290" customFormat="false" ht="15" hidden="false" customHeight="false" outlineLevel="0" collapsed="false">
      <c r="B290" s="31"/>
      <c r="C290" s="32"/>
      <c r="D290" s="34"/>
      <c r="E290" s="32"/>
      <c r="F290" s="35" t="str">
        <f aca="false">IF(B290="","",MONTH(B290))</f>
        <v/>
      </c>
      <c r="G290" s="35" t="str">
        <f aca="false">IF(B290="","",YEAR(B290))</f>
        <v/>
      </c>
      <c r="H290" s="38"/>
      <c r="I290" s="20" t="str">
        <f aca="false">IF(D290="","",D290*(1+N(H290)))</f>
        <v/>
      </c>
    </row>
    <row r="291" customFormat="false" ht="15" hidden="false" customHeight="false" outlineLevel="0" collapsed="false">
      <c r="B291" s="31"/>
      <c r="C291" s="32"/>
      <c r="D291" s="34"/>
      <c r="E291" s="32"/>
      <c r="F291" s="35" t="str">
        <f aca="false">IF(B291="","",MONTH(B291))</f>
        <v/>
      </c>
      <c r="G291" s="35" t="str">
        <f aca="false">IF(B291="","",YEAR(B291))</f>
        <v/>
      </c>
      <c r="H291" s="38"/>
      <c r="I291" s="20" t="str">
        <f aca="false">IF(D291="","",D291*(1+N(H291)))</f>
        <v/>
      </c>
    </row>
    <row r="292" customFormat="false" ht="15" hidden="false" customHeight="false" outlineLevel="0" collapsed="false">
      <c r="B292" s="31"/>
      <c r="C292" s="32"/>
      <c r="D292" s="34"/>
      <c r="E292" s="32"/>
      <c r="F292" s="35" t="str">
        <f aca="false">IF(B292="","",MONTH(B292))</f>
        <v/>
      </c>
      <c r="G292" s="35" t="str">
        <f aca="false">IF(B292="","",YEAR(B292))</f>
        <v/>
      </c>
      <c r="H292" s="38"/>
      <c r="I292" s="20" t="str">
        <f aca="false">IF(D292="","",D292*(1+N(H292)))</f>
        <v/>
      </c>
    </row>
    <row r="293" customFormat="false" ht="15" hidden="false" customHeight="false" outlineLevel="0" collapsed="false">
      <c r="B293" s="31"/>
      <c r="C293" s="32"/>
      <c r="D293" s="34"/>
      <c r="E293" s="32"/>
      <c r="F293" s="35" t="str">
        <f aca="false">IF(B293="","",MONTH(B293))</f>
        <v/>
      </c>
      <c r="G293" s="35" t="str">
        <f aca="false">IF(B293="","",YEAR(B293))</f>
        <v/>
      </c>
      <c r="H293" s="38"/>
      <c r="I293" s="20" t="str">
        <f aca="false">IF(D293="","",D293*(1+N(H293)))</f>
        <v/>
      </c>
    </row>
    <row r="294" customFormat="false" ht="15" hidden="false" customHeight="false" outlineLevel="0" collapsed="false">
      <c r="B294" s="31"/>
      <c r="C294" s="32"/>
      <c r="D294" s="34"/>
      <c r="E294" s="32"/>
      <c r="F294" s="35" t="str">
        <f aca="false">IF(B294="","",MONTH(B294))</f>
        <v/>
      </c>
      <c r="G294" s="35" t="str">
        <f aca="false">IF(B294="","",YEAR(B294))</f>
        <v/>
      </c>
      <c r="H294" s="38"/>
      <c r="I294" s="20" t="str">
        <f aca="false">IF(D294="","",D294*(1+N(H294)))</f>
        <v/>
      </c>
    </row>
    <row r="295" customFormat="false" ht="15" hidden="false" customHeight="false" outlineLevel="0" collapsed="false">
      <c r="B295" s="31"/>
      <c r="C295" s="32"/>
      <c r="D295" s="34"/>
      <c r="E295" s="32"/>
      <c r="F295" s="35" t="str">
        <f aca="false">IF(B295="","",MONTH(B295))</f>
        <v/>
      </c>
      <c r="G295" s="35" t="str">
        <f aca="false">IF(B295="","",YEAR(B295))</f>
        <v/>
      </c>
      <c r="H295" s="38"/>
      <c r="I295" s="20" t="str">
        <f aca="false">IF(D295="","",D295*(1+N(H295)))</f>
        <v/>
      </c>
    </row>
    <row r="296" customFormat="false" ht="15" hidden="false" customHeight="false" outlineLevel="0" collapsed="false">
      <c r="B296" s="31"/>
      <c r="C296" s="32"/>
      <c r="D296" s="34"/>
      <c r="E296" s="32"/>
      <c r="F296" s="35" t="str">
        <f aca="false">IF(B296="","",MONTH(B296))</f>
        <v/>
      </c>
      <c r="G296" s="35" t="str">
        <f aca="false">IF(B296="","",YEAR(B296))</f>
        <v/>
      </c>
      <c r="H296" s="38"/>
      <c r="I296" s="20" t="str">
        <f aca="false">IF(D296="","",D296*(1+N(H296)))</f>
        <v/>
      </c>
    </row>
    <row r="297" customFormat="false" ht="15" hidden="false" customHeight="false" outlineLevel="0" collapsed="false">
      <c r="B297" s="31"/>
      <c r="C297" s="32"/>
      <c r="D297" s="34"/>
      <c r="E297" s="32"/>
      <c r="F297" s="35" t="str">
        <f aca="false">IF(B297="","",MONTH(B297))</f>
        <v/>
      </c>
      <c r="G297" s="35" t="str">
        <f aca="false">IF(B297="","",YEAR(B297))</f>
        <v/>
      </c>
      <c r="H297" s="38"/>
      <c r="I297" s="20" t="str">
        <f aca="false">IF(D297="","",D297*(1+N(H297)))</f>
        <v/>
      </c>
    </row>
    <row r="298" customFormat="false" ht="15" hidden="false" customHeight="false" outlineLevel="0" collapsed="false">
      <c r="B298" s="31"/>
      <c r="C298" s="32"/>
      <c r="D298" s="34"/>
      <c r="E298" s="32"/>
      <c r="F298" s="35" t="str">
        <f aca="false">IF(B298="","",MONTH(B298))</f>
        <v/>
      </c>
      <c r="G298" s="35" t="str">
        <f aca="false">IF(B298="","",YEAR(B298))</f>
        <v/>
      </c>
      <c r="H298" s="38"/>
      <c r="I298" s="20" t="str">
        <f aca="false">IF(D298="","",D298*(1+N(H298)))</f>
        <v/>
      </c>
    </row>
    <row r="299" customFormat="false" ht="15" hidden="false" customHeight="false" outlineLevel="0" collapsed="false">
      <c r="B299" s="31"/>
      <c r="C299" s="32"/>
      <c r="D299" s="34"/>
      <c r="E299" s="32"/>
      <c r="F299" s="35" t="str">
        <f aca="false">IF(B299="","",MONTH(B299))</f>
        <v/>
      </c>
      <c r="G299" s="35" t="str">
        <f aca="false">IF(B299="","",YEAR(B299))</f>
        <v/>
      </c>
      <c r="H299" s="38"/>
      <c r="I299" s="20" t="str">
        <f aca="false">IF(D299="","",D299*(1+N(H299)))</f>
        <v/>
      </c>
    </row>
    <row r="300" customFormat="false" ht="15" hidden="false" customHeight="false" outlineLevel="0" collapsed="false">
      <c r="B300" s="31"/>
      <c r="C300" s="32"/>
      <c r="D300" s="34"/>
      <c r="E300" s="32"/>
      <c r="F300" s="35" t="str">
        <f aca="false">IF(B300="","",MONTH(B300))</f>
        <v/>
      </c>
      <c r="G300" s="35" t="str">
        <f aca="false">IF(B300="","",YEAR(B300))</f>
        <v/>
      </c>
      <c r="H300" s="38"/>
      <c r="I300" s="20" t="str">
        <f aca="false">IF(D300="","",D300*(1+N(H300)))</f>
        <v/>
      </c>
    </row>
    <row r="301" customFormat="false" ht="15" hidden="false" customHeight="false" outlineLevel="0" collapsed="false">
      <c r="B301" s="31"/>
      <c r="C301" s="32"/>
      <c r="D301" s="34"/>
      <c r="E301" s="32"/>
      <c r="F301" s="35" t="str">
        <f aca="false">IF(B301="","",MONTH(B301))</f>
        <v/>
      </c>
      <c r="G301" s="35" t="str">
        <f aca="false">IF(B301="","",YEAR(B301))</f>
        <v/>
      </c>
      <c r="H301" s="38"/>
      <c r="I301" s="20" t="str">
        <f aca="false">IF(D301="","",D301*(1+N(H301)))</f>
        <v/>
      </c>
    </row>
    <row r="302" customFormat="false" ht="15" hidden="false" customHeight="false" outlineLevel="0" collapsed="false">
      <c r="B302" s="31"/>
      <c r="C302" s="32"/>
      <c r="D302" s="34"/>
      <c r="E302" s="32"/>
      <c r="F302" s="35" t="str">
        <f aca="false">IF(B302="","",MONTH(B302))</f>
        <v/>
      </c>
      <c r="G302" s="35" t="str">
        <f aca="false">IF(B302="","",YEAR(B302))</f>
        <v/>
      </c>
      <c r="H302" s="38"/>
      <c r="I302" s="20" t="str">
        <f aca="false">IF(D302="","",D302*(1+N(H302)))</f>
        <v/>
      </c>
    </row>
    <row r="303" customFormat="false" ht="15" hidden="false" customHeight="false" outlineLevel="0" collapsed="false">
      <c r="B303" s="31"/>
      <c r="C303" s="32"/>
      <c r="D303" s="34"/>
      <c r="E303" s="32"/>
      <c r="F303" s="35" t="str">
        <f aca="false">IF(B303="","",MONTH(B303))</f>
        <v/>
      </c>
      <c r="G303" s="35" t="str">
        <f aca="false">IF(B303="","",YEAR(B303))</f>
        <v/>
      </c>
      <c r="H303" s="38"/>
      <c r="I303" s="20" t="str">
        <f aca="false">IF(D303="","",D303*(1+N(H303)))</f>
        <v/>
      </c>
    </row>
    <row r="304" customFormat="false" ht="15" hidden="false" customHeight="false" outlineLevel="0" collapsed="false">
      <c r="B304" s="31"/>
      <c r="C304" s="32"/>
      <c r="D304" s="34"/>
      <c r="E304" s="32"/>
      <c r="F304" s="35" t="str">
        <f aca="false">IF(B304="","",MONTH(B304))</f>
        <v/>
      </c>
      <c r="G304" s="35" t="str">
        <f aca="false">IF(B304="","",YEAR(B304))</f>
        <v/>
      </c>
      <c r="H304" s="38"/>
      <c r="I304" s="20" t="str">
        <f aca="false">IF(D304="","",D304*(1+N(H304)))</f>
        <v/>
      </c>
    </row>
    <row r="305" customFormat="false" ht="15" hidden="false" customHeight="false" outlineLevel="0" collapsed="false">
      <c r="B305" s="31"/>
      <c r="C305" s="32"/>
      <c r="D305" s="34"/>
      <c r="E305" s="32"/>
      <c r="F305" s="35" t="str">
        <f aca="false">IF(B305="","",MONTH(B305))</f>
        <v/>
      </c>
      <c r="G305" s="35" t="str">
        <f aca="false">IF(B305="","",YEAR(B305))</f>
        <v/>
      </c>
      <c r="H305" s="38"/>
      <c r="I305" s="20" t="str">
        <f aca="false">IF(D305="","",D305*(1+N(H305)))</f>
        <v/>
      </c>
    </row>
    <row r="306" customFormat="false" ht="15" hidden="false" customHeight="false" outlineLevel="0" collapsed="false">
      <c r="B306" s="31"/>
      <c r="C306" s="32"/>
      <c r="D306" s="34"/>
      <c r="E306" s="32"/>
      <c r="F306" s="35" t="str">
        <f aca="false">IF(B306="","",MONTH(B306))</f>
        <v/>
      </c>
      <c r="G306" s="35" t="str">
        <f aca="false">IF(B306="","",YEAR(B306))</f>
        <v/>
      </c>
      <c r="H306" s="38"/>
      <c r="I306" s="20" t="str">
        <f aca="false">IF(D306="","",D306*(1+N(H306)))</f>
        <v/>
      </c>
    </row>
    <row r="307" customFormat="false" ht="15" hidden="false" customHeight="false" outlineLevel="0" collapsed="false">
      <c r="B307" s="31"/>
      <c r="C307" s="32"/>
      <c r="D307" s="34"/>
      <c r="E307" s="32"/>
      <c r="F307" s="35" t="str">
        <f aca="false">IF(B307="","",MONTH(B307))</f>
        <v/>
      </c>
      <c r="G307" s="35" t="str">
        <f aca="false">IF(B307="","",YEAR(B307))</f>
        <v/>
      </c>
      <c r="H307" s="38"/>
      <c r="I307" s="20" t="str">
        <f aca="false">IF(D307="","",D307*(1+N(H307)))</f>
        <v/>
      </c>
    </row>
  </sheetData>
  <conditionalFormatting sqref="M8:M22">
    <cfRule type="dataBar" priority="2">
      <dataBar showValue="1" minLength="10" maxLength="90">
        <cfvo type="num" val="0"/>
        <cfvo type="num" val="1"/>
        <color rgb="FFF5B800"/>
      </dataBar>
      <extLst>
        <ext xmlns:x14="http://schemas.microsoft.com/office/spreadsheetml/2009/9/main" uri="{B025F937-C7B1-47D3-B67F-A62EFF666E3E}">
          <x14:id>{48E7E355-D884-4433-A031-D9AD2DE56572}</x14:id>
        </ext>
      </extLst>
    </cfRule>
  </conditionalFormatting>
  <dataValidations count="2">
    <dataValidation allowBlank="true" error="Escolha um tipo da lista." errorStyle="stop" errorTitle="Tipo" operator="between" showDropDown="false" showErrorMessage="true" showInputMessage="false" sqref="C8:C307" type="list">
      <formula1>'Guia de Investimentos'!$B$6:$B$20</formula1>
      <formula2>0</formula2>
    </dataValidation>
    <dataValidation allowBlank="true" errorStyle="stop" operator="greaterThan" showDropDown="false" showErrorMessage="false" showInputMessage="false" sqref="B8:B307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8E7E355-D884-4433-A031-D9AD2DE56572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F5B800"/>
              <x14:axisColor rgb="FF000000"/>
            </x14:dataBar>
          </x14:cfRule>
          <xm:sqref>M8:M22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302A"/>
    <pageSetUpPr fitToPage="false"/>
  </sheetPr>
  <dimension ref="A1:R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14" min="3" style="0" width="13"/>
    <col collapsed="false" customWidth="true" hidden="false" outlineLevel="0" max="15" min="15" style="0" width="15"/>
  </cols>
  <sheetData>
    <row r="1" customFormat="false" ht="15" hidden="false" customHeight="false" outlineLevel="0" collapsed="false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30" hidden="false" customHeight="true" outlineLevel="0" collapsed="false">
      <c r="A2" s="1"/>
      <c r="B2" s="3" t="s">
        <v>106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customFormat="false" ht="15" hidden="false" customHeight="false" outlineLevel="0" collapsed="false">
      <c r="A3" s="1"/>
      <c r="B3" s="4" t="s">
        <v>107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5" customFormat="false" ht="15" hidden="false" customHeight="false" outlineLevel="0" collapsed="false">
      <c r="B5" s="11" t="s">
        <v>67</v>
      </c>
      <c r="C5" s="44" t="n">
        <v>2026</v>
      </c>
    </row>
    <row r="7" customFormat="false" ht="15" hidden="false" customHeight="false" outlineLevel="0" collapsed="false">
      <c r="B7" s="45" t="s">
        <v>108</v>
      </c>
      <c r="C7" s="29" t="s">
        <v>109</v>
      </c>
      <c r="D7" s="29" t="s">
        <v>110</v>
      </c>
      <c r="E7" s="29" t="s">
        <v>111</v>
      </c>
      <c r="F7" s="29" t="s">
        <v>112</v>
      </c>
      <c r="G7" s="29" t="s">
        <v>113</v>
      </c>
      <c r="H7" s="29" t="s">
        <v>114</v>
      </c>
      <c r="I7" s="29" t="s">
        <v>115</v>
      </c>
      <c r="J7" s="29" t="s">
        <v>116</v>
      </c>
      <c r="K7" s="29" t="s">
        <v>117</v>
      </c>
      <c r="L7" s="29" t="s">
        <v>118</v>
      </c>
      <c r="M7" s="29" t="s">
        <v>119</v>
      </c>
      <c r="N7" s="29" t="s">
        <v>120</v>
      </c>
      <c r="O7" s="46" t="s">
        <v>121</v>
      </c>
    </row>
    <row r="8" customFormat="false" ht="15" hidden="false" customHeight="false" outlineLevel="0" collapsed="false">
      <c r="B8" s="18" t="s">
        <v>122</v>
      </c>
      <c r="C8" s="47" t="n">
        <v>5000</v>
      </c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8" t="n">
        <f aca="false">SUM(C8:N8)</f>
        <v>5000</v>
      </c>
    </row>
    <row r="10" customFormat="false" ht="15" hidden="false" customHeight="false" outlineLevel="0" collapsed="false">
      <c r="B10" s="45" t="s">
        <v>123</v>
      </c>
      <c r="C10" s="29" t="s">
        <v>109</v>
      </c>
      <c r="D10" s="29" t="s">
        <v>110</v>
      </c>
      <c r="E10" s="29" t="s">
        <v>111</v>
      </c>
      <c r="F10" s="29" t="s">
        <v>112</v>
      </c>
      <c r="G10" s="29" t="s">
        <v>113</v>
      </c>
      <c r="H10" s="29" t="s">
        <v>114</v>
      </c>
      <c r="I10" s="29" t="s">
        <v>115</v>
      </c>
      <c r="J10" s="29" t="s">
        <v>116</v>
      </c>
      <c r="K10" s="29" t="s">
        <v>117</v>
      </c>
      <c r="L10" s="29" t="s">
        <v>118</v>
      </c>
      <c r="M10" s="29" t="s">
        <v>119</v>
      </c>
      <c r="N10" s="29" t="s">
        <v>120</v>
      </c>
      <c r="O10" s="46" t="s">
        <v>121</v>
      </c>
    </row>
    <row r="11" customFormat="false" ht="15" hidden="false" customHeight="false" outlineLevel="0" collapsed="false">
      <c r="B11" s="33" t="s">
        <v>43</v>
      </c>
      <c r="C11" s="20" t="n">
        <f aca="false">C$8*Distribuição!$C$9</f>
        <v>3000</v>
      </c>
      <c r="D11" s="20" t="n">
        <f aca="false">D$8*Distribuição!$C$9</f>
        <v>0</v>
      </c>
      <c r="E11" s="20" t="n">
        <f aca="false">E$8*Distribuição!$C$9</f>
        <v>0</v>
      </c>
      <c r="F11" s="20" t="n">
        <f aca="false">F$8*Distribuição!$C$9</f>
        <v>0</v>
      </c>
      <c r="G11" s="20" t="n">
        <f aca="false">G$8*Distribuição!$C$9</f>
        <v>0</v>
      </c>
      <c r="H11" s="20" t="n">
        <f aca="false">H$8*Distribuição!$C$9</f>
        <v>0</v>
      </c>
      <c r="I11" s="20" t="n">
        <f aca="false">I$8*Distribuição!$C$9</f>
        <v>0</v>
      </c>
      <c r="J11" s="20" t="n">
        <f aca="false">J$8*Distribuição!$C$9</f>
        <v>0</v>
      </c>
      <c r="K11" s="20" t="n">
        <f aca="false">K$8*Distribuição!$C$9</f>
        <v>0</v>
      </c>
      <c r="L11" s="20" t="n">
        <f aca="false">L$8*Distribuição!$C$9</f>
        <v>0</v>
      </c>
      <c r="M11" s="20" t="n">
        <f aca="false">M$8*Distribuição!$C$9</f>
        <v>0</v>
      </c>
      <c r="N11" s="20" t="n">
        <f aca="false">N$8*Distribuição!$C$9</f>
        <v>0</v>
      </c>
      <c r="O11" s="48" t="n">
        <f aca="false">SUM(C11:N11)</f>
        <v>3000</v>
      </c>
    </row>
    <row r="12" customFormat="false" ht="15" hidden="false" customHeight="false" outlineLevel="0" collapsed="false">
      <c r="B12" s="33" t="s">
        <v>45</v>
      </c>
      <c r="C12" s="20" t="n">
        <f aca="false">C$8*Distribuição!$C$10</f>
        <v>500</v>
      </c>
      <c r="D12" s="20" t="n">
        <f aca="false">D$8*Distribuição!$C$10</f>
        <v>0</v>
      </c>
      <c r="E12" s="20" t="n">
        <f aca="false">E$8*Distribuição!$C$10</f>
        <v>0</v>
      </c>
      <c r="F12" s="20" t="n">
        <f aca="false">F$8*Distribuição!$C$10</f>
        <v>0</v>
      </c>
      <c r="G12" s="20" t="n">
        <f aca="false">G$8*Distribuição!$C$10</f>
        <v>0</v>
      </c>
      <c r="H12" s="20" t="n">
        <f aca="false">H$8*Distribuição!$C$10</f>
        <v>0</v>
      </c>
      <c r="I12" s="20" t="n">
        <f aca="false">I$8*Distribuição!$C$10</f>
        <v>0</v>
      </c>
      <c r="J12" s="20" t="n">
        <f aca="false">J$8*Distribuição!$C$10</f>
        <v>0</v>
      </c>
      <c r="K12" s="20" t="n">
        <f aca="false">K$8*Distribuição!$C$10</f>
        <v>0</v>
      </c>
      <c r="L12" s="20" t="n">
        <f aca="false">L$8*Distribuição!$C$10</f>
        <v>0</v>
      </c>
      <c r="M12" s="20" t="n">
        <f aca="false">M$8*Distribuição!$C$10</f>
        <v>0</v>
      </c>
      <c r="N12" s="20" t="n">
        <f aca="false">N$8*Distribuição!$C$10</f>
        <v>0</v>
      </c>
      <c r="O12" s="48" t="n">
        <f aca="false">SUM(C12:N12)</f>
        <v>500</v>
      </c>
    </row>
    <row r="13" customFormat="false" ht="15" hidden="false" customHeight="false" outlineLevel="0" collapsed="false">
      <c r="B13" s="33" t="s">
        <v>47</v>
      </c>
      <c r="C13" s="20" t="n">
        <f aca="false">C$8*Distribuição!$C$11</f>
        <v>500</v>
      </c>
      <c r="D13" s="20" t="n">
        <f aca="false">D$8*Distribuição!$C$11</f>
        <v>0</v>
      </c>
      <c r="E13" s="20" t="n">
        <f aca="false">E$8*Distribuição!$C$11</f>
        <v>0</v>
      </c>
      <c r="F13" s="20" t="n">
        <f aca="false">F$8*Distribuição!$C$11</f>
        <v>0</v>
      </c>
      <c r="G13" s="20" t="n">
        <f aca="false">G$8*Distribuição!$C$11</f>
        <v>0</v>
      </c>
      <c r="H13" s="20" t="n">
        <f aca="false">H$8*Distribuição!$C$11</f>
        <v>0</v>
      </c>
      <c r="I13" s="20" t="n">
        <f aca="false">I$8*Distribuição!$C$11</f>
        <v>0</v>
      </c>
      <c r="J13" s="20" t="n">
        <f aca="false">J$8*Distribuição!$C$11</f>
        <v>0</v>
      </c>
      <c r="K13" s="20" t="n">
        <f aca="false">K$8*Distribuição!$C$11</f>
        <v>0</v>
      </c>
      <c r="L13" s="20" t="n">
        <f aca="false">L$8*Distribuição!$C$11</f>
        <v>0</v>
      </c>
      <c r="M13" s="20" t="n">
        <f aca="false">M$8*Distribuição!$C$11</f>
        <v>0</v>
      </c>
      <c r="N13" s="20" t="n">
        <f aca="false">N$8*Distribuição!$C$11</f>
        <v>0</v>
      </c>
      <c r="O13" s="48" t="n">
        <f aca="false">SUM(C13:N13)</f>
        <v>500</v>
      </c>
    </row>
    <row r="14" customFormat="false" ht="15" hidden="false" customHeight="false" outlineLevel="0" collapsed="false">
      <c r="B14" s="33" t="s">
        <v>49</v>
      </c>
      <c r="C14" s="20" t="n">
        <f aca="false">C$8*Distribuição!$C$12</f>
        <v>500</v>
      </c>
      <c r="D14" s="20" t="n">
        <f aca="false">D$8*Distribuição!$C$12</f>
        <v>0</v>
      </c>
      <c r="E14" s="20" t="n">
        <f aca="false">E$8*Distribuição!$C$12</f>
        <v>0</v>
      </c>
      <c r="F14" s="20" t="n">
        <f aca="false">F$8*Distribuição!$C$12</f>
        <v>0</v>
      </c>
      <c r="G14" s="20" t="n">
        <f aca="false">G$8*Distribuição!$C$12</f>
        <v>0</v>
      </c>
      <c r="H14" s="20" t="n">
        <f aca="false">H$8*Distribuição!$C$12</f>
        <v>0</v>
      </c>
      <c r="I14" s="20" t="n">
        <f aca="false">I$8*Distribuição!$C$12</f>
        <v>0</v>
      </c>
      <c r="J14" s="20" t="n">
        <f aca="false">J$8*Distribuição!$C$12</f>
        <v>0</v>
      </c>
      <c r="K14" s="20" t="n">
        <f aca="false">K$8*Distribuição!$C$12</f>
        <v>0</v>
      </c>
      <c r="L14" s="20" t="n">
        <f aca="false">L$8*Distribuição!$C$12</f>
        <v>0</v>
      </c>
      <c r="M14" s="20" t="n">
        <f aca="false">M$8*Distribuição!$C$12</f>
        <v>0</v>
      </c>
      <c r="N14" s="20" t="n">
        <f aca="false">N$8*Distribuição!$C$12</f>
        <v>0</v>
      </c>
      <c r="O14" s="48" t="n">
        <f aca="false">SUM(C14:N14)</f>
        <v>500</v>
      </c>
    </row>
    <row r="15" customFormat="false" ht="15" hidden="false" customHeight="false" outlineLevel="0" collapsed="false">
      <c r="B15" s="33" t="s">
        <v>51</v>
      </c>
      <c r="C15" s="20" t="n">
        <f aca="false">C$8*Distribuição!$C$13</f>
        <v>250</v>
      </c>
      <c r="D15" s="20" t="n">
        <f aca="false">D$8*Distribuição!$C$13</f>
        <v>0</v>
      </c>
      <c r="E15" s="20" t="n">
        <f aca="false">E$8*Distribuição!$C$13</f>
        <v>0</v>
      </c>
      <c r="F15" s="20" t="n">
        <f aca="false">F$8*Distribuição!$C$13</f>
        <v>0</v>
      </c>
      <c r="G15" s="20" t="n">
        <f aca="false">G$8*Distribuição!$C$13</f>
        <v>0</v>
      </c>
      <c r="H15" s="20" t="n">
        <f aca="false">H$8*Distribuição!$C$13</f>
        <v>0</v>
      </c>
      <c r="I15" s="20" t="n">
        <f aca="false">I$8*Distribuição!$C$13</f>
        <v>0</v>
      </c>
      <c r="J15" s="20" t="n">
        <f aca="false">J$8*Distribuição!$C$13</f>
        <v>0</v>
      </c>
      <c r="K15" s="20" t="n">
        <f aca="false">K$8*Distribuição!$C$13</f>
        <v>0</v>
      </c>
      <c r="L15" s="20" t="n">
        <f aca="false">L$8*Distribuição!$C$13</f>
        <v>0</v>
      </c>
      <c r="M15" s="20" t="n">
        <f aca="false">M$8*Distribuição!$C$13</f>
        <v>0</v>
      </c>
      <c r="N15" s="20" t="n">
        <f aca="false">N$8*Distribuição!$C$13</f>
        <v>0</v>
      </c>
      <c r="O15" s="48" t="n">
        <f aca="false">SUM(C15:N15)</f>
        <v>250</v>
      </c>
    </row>
    <row r="16" customFormat="false" ht="15" hidden="false" customHeight="false" outlineLevel="0" collapsed="false">
      <c r="B16" s="33" t="s">
        <v>53</v>
      </c>
      <c r="C16" s="20" t="n">
        <f aca="false">C$8*Distribuição!$C$14</f>
        <v>250</v>
      </c>
      <c r="D16" s="20" t="n">
        <f aca="false">D$8*Distribuição!$C$14</f>
        <v>0</v>
      </c>
      <c r="E16" s="20" t="n">
        <f aca="false">E$8*Distribuição!$C$14</f>
        <v>0</v>
      </c>
      <c r="F16" s="20" t="n">
        <f aca="false">F$8*Distribuição!$C$14</f>
        <v>0</v>
      </c>
      <c r="G16" s="20" t="n">
        <f aca="false">G$8*Distribuição!$C$14</f>
        <v>0</v>
      </c>
      <c r="H16" s="20" t="n">
        <f aca="false">H$8*Distribuição!$C$14</f>
        <v>0</v>
      </c>
      <c r="I16" s="20" t="n">
        <f aca="false">I$8*Distribuição!$C$14</f>
        <v>0</v>
      </c>
      <c r="J16" s="20" t="n">
        <f aca="false">J$8*Distribuição!$C$14</f>
        <v>0</v>
      </c>
      <c r="K16" s="20" t="n">
        <f aca="false">K$8*Distribuição!$C$14</f>
        <v>0</v>
      </c>
      <c r="L16" s="20" t="n">
        <f aca="false">L$8*Distribuição!$C$14</f>
        <v>0</v>
      </c>
      <c r="M16" s="20" t="n">
        <f aca="false">M$8*Distribuição!$C$14</f>
        <v>0</v>
      </c>
      <c r="N16" s="20" t="n">
        <f aca="false">N$8*Distribuição!$C$14</f>
        <v>0</v>
      </c>
      <c r="O16" s="48" t="n">
        <f aca="false">SUM(C16:N16)</f>
        <v>250</v>
      </c>
    </row>
    <row r="18" customFormat="false" ht="15" hidden="false" customHeight="false" outlineLevel="0" collapsed="false">
      <c r="B18" s="45" t="s">
        <v>124</v>
      </c>
      <c r="C18" s="29" t="s">
        <v>109</v>
      </c>
      <c r="D18" s="29" t="s">
        <v>110</v>
      </c>
      <c r="E18" s="29" t="s">
        <v>111</v>
      </c>
      <c r="F18" s="29" t="s">
        <v>112</v>
      </c>
      <c r="G18" s="29" t="s">
        <v>113</v>
      </c>
      <c r="H18" s="29" t="s">
        <v>114</v>
      </c>
      <c r="I18" s="29" t="s">
        <v>115</v>
      </c>
      <c r="J18" s="29" t="s">
        <v>116</v>
      </c>
      <c r="K18" s="29" t="s">
        <v>117</v>
      </c>
      <c r="L18" s="29" t="s">
        <v>118</v>
      </c>
      <c r="M18" s="29" t="s">
        <v>119</v>
      </c>
      <c r="N18" s="29" t="s">
        <v>120</v>
      </c>
      <c r="O18" s="46" t="s">
        <v>121</v>
      </c>
    </row>
    <row r="19" customFormat="false" ht="15" hidden="false" customHeight="false" outlineLevel="0" collapsed="false">
      <c r="B19" s="33" t="s">
        <v>43</v>
      </c>
      <c r="C19" s="49" t="n">
        <f aca="false">SUMIFS('Meus Gastos'!$F$8:$F$507,'Meus Gastos'!$D$8:$D$507,$B19,'Meus Gastos'!$G$8:$G$507,1,'Meus Gastos'!$H$8:$H$507,$C$5)</f>
        <v>3150</v>
      </c>
      <c r="D19" s="49" t="n">
        <f aca="false">SUMIFS('Meus Gastos'!$F$8:$F$507,'Meus Gastos'!$D$8:$D$507,$B19,'Meus Gastos'!$G$8:$G$507,2,'Meus Gastos'!$H$8:$H$507,$C$5)</f>
        <v>0</v>
      </c>
      <c r="E19" s="49" t="n">
        <f aca="false">SUMIFS('Meus Gastos'!$F$8:$F$507,'Meus Gastos'!$D$8:$D$507,$B19,'Meus Gastos'!$G$8:$G$507,3,'Meus Gastos'!$H$8:$H$507,$C$5)</f>
        <v>0</v>
      </c>
      <c r="F19" s="49" t="n">
        <f aca="false">SUMIFS('Meus Gastos'!$F$8:$F$507,'Meus Gastos'!$D$8:$D$507,$B19,'Meus Gastos'!$G$8:$G$507,4,'Meus Gastos'!$H$8:$H$507,$C$5)</f>
        <v>0</v>
      </c>
      <c r="G19" s="49" t="n">
        <f aca="false">SUMIFS('Meus Gastos'!$F$8:$F$507,'Meus Gastos'!$D$8:$D$507,$B19,'Meus Gastos'!$G$8:$G$507,5,'Meus Gastos'!$H$8:$H$507,$C$5)</f>
        <v>0</v>
      </c>
      <c r="H19" s="49" t="n">
        <f aca="false">SUMIFS('Meus Gastos'!$F$8:$F$507,'Meus Gastos'!$D$8:$D$507,$B19,'Meus Gastos'!$G$8:$G$507,6,'Meus Gastos'!$H$8:$H$507,$C$5)</f>
        <v>0</v>
      </c>
      <c r="I19" s="49" t="n">
        <f aca="false">SUMIFS('Meus Gastos'!$F$8:$F$507,'Meus Gastos'!$D$8:$D$507,$B19,'Meus Gastos'!$G$8:$G$507,7,'Meus Gastos'!$H$8:$H$507,$C$5)</f>
        <v>0</v>
      </c>
      <c r="J19" s="49" t="n">
        <f aca="false">SUMIFS('Meus Gastos'!$F$8:$F$507,'Meus Gastos'!$D$8:$D$507,$B19,'Meus Gastos'!$G$8:$G$507,8,'Meus Gastos'!$H$8:$H$507,$C$5)</f>
        <v>0</v>
      </c>
      <c r="K19" s="49" t="n">
        <f aca="false">SUMIFS('Meus Gastos'!$F$8:$F$507,'Meus Gastos'!$D$8:$D$507,$B19,'Meus Gastos'!$G$8:$G$507,9,'Meus Gastos'!$H$8:$H$507,$C$5)</f>
        <v>0</v>
      </c>
      <c r="L19" s="49" t="n">
        <f aca="false">SUMIFS('Meus Gastos'!$F$8:$F$507,'Meus Gastos'!$D$8:$D$507,$B19,'Meus Gastos'!$G$8:$G$507,10,'Meus Gastos'!$H$8:$H$507,$C$5)</f>
        <v>0</v>
      </c>
      <c r="M19" s="49" t="n">
        <f aca="false">SUMIFS('Meus Gastos'!$F$8:$F$507,'Meus Gastos'!$D$8:$D$507,$B19,'Meus Gastos'!$G$8:$G$507,11,'Meus Gastos'!$H$8:$H$507,$C$5)</f>
        <v>0</v>
      </c>
      <c r="N19" s="49" t="n">
        <f aca="false">SUMIFS('Meus Gastos'!$F$8:$F$507,'Meus Gastos'!$D$8:$D$507,$B19,'Meus Gastos'!$G$8:$G$507,12,'Meus Gastos'!$H$8:$H$507,$C$5)</f>
        <v>0</v>
      </c>
      <c r="O19" s="48" t="n">
        <f aca="false">SUM(C19:N19)</f>
        <v>3150</v>
      </c>
    </row>
    <row r="20" customFormat="false" ht="15" hidden="false" customHeight="false" outlineLevel="0" collapsed="false">
      <c r="B20" s="33" t="s">
        <v>45</v>
      </c>
      <c r="C20" s="49" t="n">
        <f aca="false">SUMIFS('Meus Investimentos'!$D$8:$D$307,'Meus Investimentos'!$F$8:$F$307,1,'Meus Investimentos'!$G$8:$G$307,$C$5)</f>
        <v>500</v>
      </c>
      <c r="D20" s="49" t="n">
        <f aca="false">SUMIFS('Meus Investimentos'!$D$8:$D$307,'Meus Investimentos'!$F$8:$F$307,2,'Meus Investimentos'!$G$8:$G$307,$C$5)</f>
        <v>0</v>
      </c>
      <c r="E20" s="49" t="n">
        <f aca="false">SUMIFS('Meus Investimentos'!$D$8:$D$307,'Meus Investimentos'!$F$8:$F$307,3,'Meus Investimentos'!$G$8:$G$307,$C$5)</f>
        <v>0</v>
      </c>
      <c r="F20" s="49" t="n">
        <f aca="false">SUMIFS('Meus Investimentos'!$D$8:$D$307,'Meus Investimentos'!$F$8:$F$307,4,'Meus Investimentos'!$G$8:$G$307,$C$5)</f>
        <v>0</v>
      </c>
      <c r="G20" s="49" t="n">
        <f aca="false">SUMIFS('Meus Investimentos'!$D$8:$D$307,'Meus Investimentos'!$F$8:$F$307,5,'Meus Investimentos'!$G$8:$G$307,$C$5)</f>
        <v>0</v>
      </c>
      <c r="H20" s="49" t="n">
        <f aca="false">SUMIFS('Meus Investimentos'!$D$8:$D$307,'Meus Investimentos'!$F$8:$F$307,6,'Meus Investimentos'!$G$8:$G$307,$C$5)</f>
        <v>0</v>
      </c>
      <c r="I20" s="49" t="n">
        <f aca="false">SUMIFS('Meus Investimentos'!$D$8:$D$307,'Meus Investimentos'!$F$8:$F$307,7,'Meus Investimentos'!$G$8:$G$307,$C$5)</f>
        <v>0</v>
      </c>
      <c r="J20" s="49" t="n">
        <f aca="false">SUMIFS('Meus Investimentos'!$D$8:$D$307,'Meus Investimentos'!$F$8:$F$307,8,'Meus Investimentos'!$G$8:$G$307,$C$5)</f>
        <v>0</v>
      </c>
      <c r="K20" s="49" t="n">
        <f aca="false">SUMIFS('Meus Investimentos'!$D$8:$D$307,'Meus Investimentos'!$F$8:$F$307,9,'Meus Investimentos'!$G$8:$G$307,$C$5)</f>
        <v>0</v>
      </c>
      <c r="L20" s="49" t="n">
        <f aca="false">SUMIFS('Meus Investimentos'!$D$8:$D$307,'Meus Investimentos'!$F$8:$F$307,10,'Meus Investimentos'!$G$8:$G$307,$C$5)</f>
        <v>0</v>
      </c>
      <c r="M20" s="49" t="n">
        <f aca="false">SUMIFS('Meus Investimentos'!$D$8:$D$307,'Meus Investimentos'!$F$8:$F$307,11,'Meus Investimentos'!$G$8:$G$307,$C$5)</f>
        <v>0</v>
      </c>
      <c r="N20" s="49" t="n">
        <f aca="false">SUMIFS('Meus Investimentos'!$D$8:$D$307,'Meus Investimentos'!$F$8:$F$307,12,'Meus Investimentos'!$G$8:$G$307,$C$5)</f>
        <v>0</v>
      </c>
      <c r="O20" s="48" t="n">
        <f aca="false">SUM(C20:N20)</f>
        <v>500</v>
      </c>
    </row>
    <row r="21" customFormat="false" ht="15" hidden="false" customHeight="false" outlineLevel="0" collapsed="false">
      <c r="B21" s="33" t="s">
        <v>47</v>
      </c>
      <c r="C21" s="49" t="n">
        <f aca="false">SUMIFS('Meus Gastos'!$F$8:$F$507,'Meus Gastos'!$D$8:$D$507,$B21,'Meus Gastos'!$G$8:$G$507,1,'Meus Gastos'!$H$8:$H$507,$C$5)</f>
        <v>400</v>
      </c>
      <c r="D21" s="49" t="n">
        <f aca="false">SUMIFS('Meus Gastos'!$F$8:$F$507,'Meus Gastos'!$D$8:$D$507,$B21,'Meus Gastos'!$G$8:$G$507,2,'Meus Gastos'!$H$8:$H$507,$C$5)</f>
        <v>0</v>
      </c>
      <c r="E21" s="49" t="n">
        <f aca="false">SUMIFS('Meus Gastos'!$F$8:$F$507,'Meus Gastos'!$D$8:$D$507,$B21,'Meus Gastos'!$G$8:$G$507,3,'Meus Gastos'!$H$8:$H$507,$C$5)</f>
        <v>0</v>
      </c>
      <c r="F21" s="49" t="n">
        <f aca="false">SUMIFS('Meus Gastos'!$F$8:$F$507,'Meus Gastos'!$D$8:$D$507,$B21,'Meus Gastos'!$G$8:$G$507,4,'Meus Gastos'!$H$8:$H$507,$C$5)</f>
        <v>0</v>
      </c>
      <c r="G21" s="49" t="n">
        <f aca="false">SUMIFS('Meus Gastos'!$F$8:$F$507,'Meus Gastos'!$D$8:$D$507,$B21,'Meus Gastos'!$G$8:$G$507,5,'Meus Gastos'!$H$8:$H$507,$C$5)</f>
        <v>0</v>
      </c>
      <c r="H21" s="49" t="n">
        <f aca="false">SUMIFS('Meus Gastos'!$F$8:$F$507,'Meus Gastos'!$D$8:$D$507,$B21,'Meus Gastos'!$G$8:$G$507,6,'Meus Gastos'!$H$8:$H$507,$C$5)</f>
        <v>0</v>
      </c>
      <c r="I21" s="49" t="n">
        <f aca="false">SUMIFS('Meus Gastos'!$F$8:$F$507,'Meus Gastos'!$D$8:$D$507,$B21,'Meus Gastos'!$G$8:$G$507,7,'Meus Gastos'!$H$8:$H$507,$C$5)</f>
        <v>0</v>
      </c>
      <c r="J21" s="49" t="n">
        <f aca="false">SUMIFS('Meus Gastos'!$F$8:$F$507,'Meus Gastos'!$D$8:$D$507,$B21,'Meus Gastos'!$G$8:$G$507,8,'Meus Gastos'!$H$8:$H$507,$C$5)</f>
        <v>0</v>
      </c>
      <c r="K21" s="49" t="n">
        <f aca="false">SUMIFS('Meus Gastos'!$F$8:$F$507,'Meus Gastos'!$D$8:$D$507,$B21,'Meus Gastos'!$G$8:$G$507,9,'Meus Gastos'!$H$8:$H$507,$C$5)</f>
        <v>0</v>
      </c>
      <c r="L21" s="49" t="n">
        <f aca="false">SUMIFS('Meus Gastos'!$F$8:$F$507,'Meus Gastos'!$D$8:$D$507,$B21,'Meus Gastos'!$G$8:$G$507,10,'Meus Gastos'!$H$8:$H$507,$C$5)</f>
        <v>0</v>
      </c>
      <c r="M21" s="49" t="n">
        <f aca="false">SUMIFS('Meus Gastos'!$F$8:$F$507,'Meus Gastos'!$D$8:$D$507,$B21,'Meus Gastos'!$G$8:$G$507,11,'Meus Gastos'!$H$8:$H$507,$C$5)</f>
        <v>0</v>
      </c>
      <c r="N21" s="49" t="n">
        <f aca="false">SUMIFS('Meus Gastos'!$F$8:$F$507,'Meus Gastos'!$D$8:$D$507,$B21,'Meus Gastos'!$G$8:$G$507,12,'Meus Gastos'!$H$8:$H$507,$C$5)</f>
        <v>0</v>
      </c>
      <c r="O21" s="48" t="n">
        <f aca="false">SUM(C21:N21)</f>
        <v>400</v>
      </c>
    </row>
    <row r="22" customFormat="false" ht="15" hidden="false" customHeight="false" outlineLevel="0" collapsed="false">
      <c r="B22" s="33" t="s">
        <v>49</v>
      </c>
      <c r="C22" s="49" t="n">
        <f aca="false">SUMIFS('Meus Gastos'!$F$8:$F$507,'Meus Gastos'!$D$8:$D$507,$B22,'Meus Gastos'!$G$8:$G$507,1,'Meus Gastos'!$H$8:$H$507,$C$5)</f>
        <v>500</v>
      </c>
      <c r="D22" s="49" t="n">
        <f aca="false">SUMIFS('Meus Gastos'!$F$8:$F$507,'Meus Gastos'!$D$8:$D$507,$B22,'Meus Gastos'!$G$8:$G$507,2,'Meus Gastos'!$H$8:$H$507,$C$5)</f>
        <v>0</v>
      </c>
      <c r="E22" s="49" t="n">
        <f aca="false">SUMIFS('Meus Gastos'!$F$8:$F$507,'Meus Gastos'!$D$8:$D$507,$B22,'Meus Gastos'!$G$8:$G$507,3,'Meus Gastos'!$H$8:$H$507,$C$5)</f>
        <v>0</v>
      </c>
      <c r="F22" s="49" t="n">
        <f aca="false">SUMIFS('Meus Gastos'!$F$8:$F$507,'Meus Gastos'!$D$8:$D$507,$B22,'Meus Gastos'!$G$8:$G$507,4,'Meus Gastos'!$H$8:$H$507,$C$5)</f>
        <v>0</v>
      </c>
      <c r="G22" s="49" t="n">
        <f aca="false">SUMIFS('Meus Gastos'!$F$8:$F$507,'Meus Gastos'!$D$8:$D$507,$B22,'Meus Gastos'!$G$8:$G$507,5,'Meus Gastos'!$H$8:$H$507,$C$5)</f>
        <v>0</v>
      </c>
      <c r="H22" s="49" t="n">
        <f aca="false">SUMIFS('Meus Gastos'!$F$8:$F$507,'Meus Gastos'!$D$8:$D$507,$B22,'Meus Gastos'!$G$8:$G$507,6,'Meus Gastos'!$H$8:$H$507,$C$5)</f>
        <v>0</v>
      </c>
      <c r="I22" s="49" t="n">
        <f aca="false">SUMIFS('Meus Gastos'!$F$8:$F$507,'Meus Gastos'!$D$8:$D$507,$B22,'Meus Gastos'!$G$8:$G$507,7,'Meus Gastos'!$H$8:$H$507,$C$5)</f>
        <v>0</v>
      </c>
      <c r="J22" s="49" t="n">
        <f aca="false">SUMIFS('Meus Gastos'!$F$8:$F$507,'Meus Gastos'!$D$8:$D$507,$B22,'Meus Gastos'!$G$8:$G$507,8,'Meus Gastos'!$H$8:$H$507,$C$5)</f>
        <v>0</v>
      </c>
      <c r="K22" s="49" t="n">
        <f aca="false">SUMIFS('Meus Gastos'!$F$8:$F$507,'Meus Gastos'!$D$8:$D$507,$B22,'Meus Gastos'!$G$8:$G$507,9,'Meus Gastos'!$H$8:$H$507,$C$5)</f>
        <v>0</v>
      </c>
      <c r="L22" s="49" t="n">
        <f aca="false">SUMIFS('Meus Gastos'!$F$8:$F$507,'Meus Gastos'!$D$8:$D$507,$B22,'Meus Gastos'!$G$8:$G$507,10,'Meus Gastos'!$H$8:$H$507,$C$5)</f>
        <v>0</v>
      </c>
      <c r="M22" s="49" t="n">
        <f aca="false">SUMIFS('Meus Gastos'!$F$8:$F$507,'Meus Gastos'!$D$8:$D$507,$B22,'Meus Gastos'!$G$8:$G$507,11,'Meus Gastos'!$H$8:$H$507,$C$5)</f>
        <v>0</v>
      </c>
      <c r="N22" s="49" t="n">
        <f aca="false">SUMIFS('Meus Gastos'!$F$8:$F$507,'Meus Gastos'!$D$8:$D$507,$B22,'Meus Gastos'!$G$8:$G$507,12,'Meus Gastos'!$H$8:$H$507,$C$5)</f>
        <v>0</v>
      </c>
      <c r="O22" s="48" t="n">
        <f aca="false">SUM(C22:N22)</f>
        <v>500</v>
      </c>
    </row>
    <row r="23" customFormat="false" ht="15" hidden="false" customHeight="false" outlineLevel="0" collapsed="false">
      <c r="B23" s="33" t="s">
        <v>51</v>
      </c>
      <c r="C23" s="49" t="n">
        <f aca="false">SUMIFS('Meus Gastos'!$F$8:$F$507,'Meus Gastos'!$D$8:$D$507,$B23,'Meus Gastos'!$G$8:$G$507,1,'Meus Gastos'!$H$8:$H$507,$C$5)</f>
        <v>250</v>
      </c>
      <c r="D23" s="49" t="n">
        <f aca="false">SUMIFS('Meus Gastos'!$F$8:$F$507,'Meus Gastos'!$D$8:$D$507,$B23,'Meus Gastos'!$G$8:$G$507,2,'Meus Gastos'!$H$8:$H$507,$C$5)</f>
        <v>0</v>
      </c>
      <c r="E23" s="49" t="n">
        <f aca="false">SUMIFS('Meus Gastos'!$F$8:$F$507,'Meus Gastos'!$D$8:$D$507,$B23,'Meus Gastos'!$G$8:$G$507,3,'Meus Gastos'!$H$8:$H$507,$C$5)</f>
        <v>0</v>
      </c>
      <c r="F23" s="49" t="n">
        <f aca="false">SUMIFS('Meus Gastos'!$F$8:$F$507,'Meus Gastos'!$D$8:$D$507,$B23,'Meus Gastos'!$G$8:$G$507,4,'Meus Gastos'!$H$8:$H$507,$C$5)</f>
        <v>0</v>
      </c>
      <c r="G23" s="49" t="n">
        <f aca="false">SUMIFS('Meus Gastos'!$F$8:$F$507,'Meus Gastos'!$D$8:$D$507,$B23,'Meus Gastos'!$G$8:$G$507,5,'Meus Gastos'!$H$8:$H$507,$C$5)</f>
        <v>0</v>
      </c>
      <c r="H23" s="49" t="n">
        <f aca="false">SUMIFS('Meus Gastos'!$F$8:$F$507,'Meus Gastos'!$D$8:$D$507,$B23,'Meus Gastos'!$G$8:$G$507,6,'Meus Gastos'!$H$8:$H$507,$C$5)</f>
        <v>0</v>
      </c>
      <c r="I23" s="49" t="n">
        <f aca="false">SUMIFS('Meus Gastos'!$F$8:$F$507,'Meus Gastos'!$D$8:$D$507,$B23,'Meus Gastos'!$G$8:$G$507,7,'Meus Gastos'!$H$8:$H$507,$C$5)</f>
        <v>0</v>
      </c>
      <c r="J23" s="49" t="n">
        <f aca="false">SUMIFS('Meus Gastos'!$F$8:$F$507,'Meus Gastos'!$D$8:$D$507,$B23,'Meus Gastos'!$G$8:$G$507,8,'Meus Gastos'!$H$8:$H$507,$C$5)</f>
        <v>0</v>
      </c>
      <c r="K23" s="49" t="n">
        <f aca="false">SUMIFS('Meus Gastos'!$F$8:$F$507,'Meus Gastos'!$D$8:$D$507,$B23,'Meus Gastos'!$G$8:$G$507,9,'Meus Gastos'!$H$8:$H$507,$C$5)</f>
        <v>0</v>
      </c>
      <c r="L23" s="49" t="n">
        <f aca="false">SUMIFS('Meus Gastos'!$F$8:$F$507,'Meus Gastos'!$D$8:$D$507,$B23,'Meus Gastos'!$G$8:$G$507,10,'Meus Gastos'!$H$8:$H$507,$C$5)</f>
        <v>0</v>
      </c>
      <c r="M23" s="49" t="n">
        <f aca="false">SUMIFS('Meus Gastos'!$F$8:$F$507,'Meus Gastos'!$D$8:$D$507,$B23,'Meus Gastos'!$G$8:$G$507,11,'Meus Gastos'!$H$8:$H$507,$C$5)</f>
        <v>0</v>
      </c>
      <c r="N23" s="49" t="n">
        <f aca="false">SUMIFS('Meus Gastos'!$F$8:$F$507,'Meus Gastos'!$D$8:$D$507,$B23,'Meus Gastos'!$G$8:$G$507,12,'Meus Gastos'!$H$8:$H$507,$C$5)</f>
        <v>0</v>
      </c>
      <c r="O23" s="48" t="n">
        <f aca="false">SUM(C23:N23)</f>
        <v>250</v>
      </c>
    </row>
    <row r="24" customFormat="false" ht="15" hidden="false" customHeight="false" outlineLevel="0" collapsed="false">
      <c r="B24" s="33" t="s">
        <v>53</v>
      </c>
      <c r="C24" s="49" t="n">
        <f aca="false">SUMIFS('Meus Gastos'!$F$8:$F$507,'Meus Gastos'!$D$8:$D$507,$B24,'Meus Gastos'!$G$8:$G$507,1,'Meus Gastos'!$H$8:$H$507,$C$5)</f>
        <v>200</v>
      </c>
      <c r="D24" s="49" t="n">
        <f aca="false">SUMIFS('Meus Gastos'!$F$8:$F$507,'Meus Gastos'!$D$8:$D$507,$B24,'Meus Gastos'!$G$8:$G$507,2,'Meus Gastos'!$H$8:$H$507,$C$5)</f>
        <v>0</v>
      </c>
      <c r="E24" s="49" t="n">
        <f aca="false">SUMIFS('Meus Gastos'!$F$8:$F$507,'Meus Gastos'!$D$8:$D$507,$B24,'Meus Gastos'!$G$8:$G$507,3,'Meus Gastos'!$H$8:$H$507,$C$5)</f>
        <v>0</v>
      </c>
      <c r="F24" s="49" t="n">
        <f aca="false">SUMIFS('Meus Gastos'!$F$8:$F$507,'Meus Gastos'!$D$8:$D$507,$B24,'Meus Gastos'!$G$8:$G$507,4,'Meus Gastos'!$H$8:$H$507,$C$5)</f>
        <v>0</v>
      </c>
      <c r="G24" s="49" t="n">
        <f aca="false">SUMIFS('Meus Gastos'!$F$8:$F$507,'Meus Gastos'!$D$8:$D$507,$B24,'Meus Gastos'!$G$8:$G$507,5,'Meus Gastos'!$H$8:$H$507,$C$5)</f>
        <v>0</v>
      </c>
      <c r="H24" s="49" t="n">
        <f aca="false">SUMIFS('Meus Gastos'!$F$8:$F$507,'Meus Gastos'!$D$8:$D$507,$B24,'Meus Gastos'!$G$8:$G$507,6,'Meus Gastos'!$H$8:$H$507,$C$5)</f>
        <v>0</v>
      </c>
      <c r="I24" s="49" t="n">
        <f aca="false">SUMIFS('Meus Gastos'!$F$8:$F$507,'Meus Gastos'!$D$8:$D$507,$B24,'Meus Gastos'!$G$8:$G$507,7,'Meus Gastos'!$H$8:$H$507,$C$5)</f>
        <v>0</v>
      </c>
      <c r="J24" s="49" t="n">
        <f aca="false">SUMIFS('Meus Gastos'!$F$8:$F$507,'Meus Gastos'!$D$8:$D$507,$B24,'Meus Gastos'!$G$8:$G$507,8,'Meus Gastos'!$H$8:$H$507,$C$5)</f>
        <v>0</v>
      </c>
      <c r="K24" s="49" t="n">
        <f aca="false">SUMIFS('Meus Gastos'!$F$8:$F$507,'Meus Gastos'!$D$8:$D$507,$B24,'Meus Gastos'!$G$8:$G$507,9,'Meus Gastos'!$H$8:$H$507,$C$5)</f>
        <v>0</v>
      </c>
      <c r="L24" s="49" t="n">
        <f aca="false">SUMIFS('Meus Gastos'!$F$8:$F$507,'Meus Gastos'!$D$8:$D$507,$B24,'Meus Gastos'!$G$8:$G$507,10,'Meus Gastos'!$H$8:$H$507,$C$5)</f>
        <v>0</v>
      </c>
      <c r="M24" s="49" t="n">
        <f aca="false">SUMIFS('Meus Gastos'!$F$8:$F$507,'Meus Gastos'!$D$8:$D$507,$B24,'Meus Gastos'!$G$8:$G$507,11,'Meus Gastos'!$H$8:$H$507,$C$5)</f>
        <v>0</v>
      </c>
      <c r="N24" s="49" t="n">
        <f aca="false">SUMIFS('Meus Gastos'!$F$8:$F$507,'Meus Gastos'!$D$8:$D$507,$B24,'Meus Gastos'!$G$8:$G$507,12,'Meus Gastos'!$H$8:$H$507,$C$5)</f>
        <v>0</v>
      </c>
      <c r="O24" s="48" t="n">
        <f aca="false">SUM(C24:N24)</f>
        <v>200</v>
      </c>
    </row>
    <row r="25" customFormat="false" ht="15" hidden="false" customHeight="false" outlineLevel="0" collapsed="false">
      <c r="B25" s="24" t="s">
        <v>125</v>
      </c>
      <c r="C25" s="26" t="n">
        <f aca="false">SUM(C19:C24)</f>
        <v>5000</v>
      </c>
      <c r="D25" s="26" t="n">
        <f aca="false">SUM(D19:D24)</f>
        <v>0</v>
      </c>
      <c r="E25" s="26" t="n">
        <f aca="false">SUM(E19:E24)</f>
        <v>0</v>
      </c>
      <c r="F25" s="26" t="n">
        <f aca="false">SUM(F19:F24)</f>
        <v>0</v>
      </c>
      <c r="G25" s="26" t="n">
        <f aca="false">SUM(G19:G24)</f>
        <v>0</v>
      </c>
      <c r="H25" s="26" t="n">
        <f aca="false">SUM(H19:H24)</f>
        <v>0</v>
      </c>
      <c r="I25" s="26" t="n">
        <f aca="false">SUM(I19:I24)</f>
        <v>0</v>
      </c>
      <c r="J25" s="26" t="n">
        <f aca="false">SUM(J19:J24)</f>
        <v>0</v>
      </c>
      <c r="K25" s="26" t="n">
        <f aca="false">SUM(K19:K24)</f>
        <v>0</v>
      </c>
      <c r="L25" s="26" t="n">
        <f aca="false">SUM(L19:L24)</f>
        <v>0</v>
      </c>
      <c r="M25" s="26" t="n">
        <f aca="false">SUM(M19:M24)</f>
        <v>0</v>
      </c>
      <c r="N25" s="26" t="n">
        <f aca="false">SUM(N19:N24)</f>
        <v>0</v>
      </c>
      <c r="O25" s="26" t="n">
        <f aca="false">SUM(O19:O24)</f>
        <v>5000</v>
      </c>
    </row>
    <row r="27" customFormat="false" ht="15" hidden="false" customHeight="false" outlineLevel="0" collapsed="false">
      <c r="B27" s="45" t="s">
        <v>126</v>
      </c>
      <c r="C27" s="29" t="s">
        <v>109</v>
      </c>
      <c r="D27" s="29" t="s">
        <v>110</v>
      </c>
      <c r="E27" s="29" t="s">
        <v>111</v>
      </c>
      <c r="F27" s="29" t="s">
        <v>112</v>
      </c>
      <c r="G27" s="29" t="s">
        <v>113</v>
      </c>
      <c r="H27" s="29" t="s">
        <v>114</v>
      </c>
      <c r="I27" s="29" t="s">
        <v>115</v>
      </c>
      <c r="J27" s="29" t="s">
        <v>116</v>
      </c>
      <c r="K27" s="29" t="s">
        <v>117</v>
      </c>
      <c r="L27" s="29" t="s">
        <v>118</v>
      </c>
      <c r="M27" s="29" t="s">
        <v>119</v>
      </c>
      <c r="N27" s="29" t="s">
        <v>120</v>
      </c>
      <c r="O27" s="46" t="s">
        <v>121</v>
      </c>
    </row>
    <row r="28" customFormat="false" ht="15" hidden="false" customHeight="false" outlineLevel="0" collapsed="false">
      <c r="B28" s="33" t="s">
        <v>43</v>
      </c>
      <c r="C28" s="20" t="n">
        <f aca="false">C11-C19</f>
        <v>-150</v>
      </c>
      <c r="D28" s="20" t="n">
        <f aca="false">D11-D19</f>
        <v>0</v>
      </c>
      <c r="E28" s="20" t="n">
        <f aca="false">E11-E19</f>
        <v>0</v>
      </c>
      <c r="F28" s="20" t="n">
        <f aca="false">F11-F19</f>
        <v>0</v>
      </c>
      <c r="G28" s="20" t="n">
        <f aca="false">G11-G19</f>
        <v>0</v>
      </c>
      <c r="H28" s="20" t="n">
        <f aca="false">H11-H19</f>
        <v>0</v>
      </c>
      <c r="I28" s="20" t="n">
        <f aca="false">I11-I19</f>
        <v>0</v>
      </c>
      <c r="J28" s="20" t="n">
        <f aca="false">J11-J19</f>
        <v>0</v>
      </c>
      <c r="K28" s="20" t="n">
        <f aca="false">K11-K19</f>
        <v>0</v>
      </c>
      <c r="L28" s="20" t="n">
        <f aca="false">L11-L19</f>
        <v>0</v>
      </c>
      <c r="M28" s="20" t="n">
        <f aca="false">M11-M19</f>
        <v>0</v>
      </c>
      <c r="N28" s="20" t="n">
        <f aca="false">N11-N19</f>
        <v>0</v>
      </c>
      <c r="O28" s="20" t="n">
        <f aca="false">O11-O19</f>
        <v>-150</v>
      </c>
    </row>
    <row r="29" customFormat="false" ht="15" hidden="false" customHeight="false" outlineLevel="0" collapsed="false">
      <c r="B29" s="33" t="s">
        <v>45</v>
      </c>
      <c r="C29" s="20" t="n">
        <f aca="false">C12-C20</f>
        <v>0</v>
      </c>
      <c r="D29" s="20" t="n">
        <f aca="false">D12-D20</f>
        <v>0</v>
      </c>
      <c r="E29" s="20" t="n">
        <f aca="false">E12-E20</f>
        <v>0</v>
      </c>
      <c r="F29" s="20" t="n">
        <f aca="false">F12-F20</f>
        <v>0</v>
      </c>
      <c r="G29" s="20" t="n">
        <f aca="false">G12-G20</f>
        <v>0</v>
      </c>
      <c r="H29" s="20" t="n">
        <f aca="false">H12-H20</f>
        <v>0</v>
      </c>
      <c r="I29" s="20" t="n">
        <f aca="false">I12-I20</f>
        <v>0</v>
      </c>
      <c r="J29" s="20" t="n">
        <f aca="false">J12-J20</f>
        <v>0</v>
      </c>
      <c r="K29" s="20" t="n">
        <f aca="false">K12-K20</f>
        <v>0</v>
      </c>
      <c r="L29" s="20" t="n">
        <f aca="false">L12-L20</f>
        <v>0</v>
      </c>
      <c r="M29" s="20" t="n">
        <f aca="false">M12-M20</f>
        <v>0</v>
      </c>
      <c r="N29" s="20" t="n">
        <f aca="false">N12-N20</f>
        <v>0</v>
      </c>
      <c r="O29" s="20" t="n">
        <f aca="false">O12-O20</f>
        <v>0</v>
      </c>
    </row>
    <row r="30" customFormat="false" ht="15" hidden="false" customHeight="false" outlineLevel="0" collapsed="false">
      <c r="B30" s="33" t="s">
        <v>47</v>
      </c>
      <c r="C30" s="20" t="n">
        <f aca="false">C13-C21</f>
        <v>100</v>
      </c>
      <c r="D30" s="20" t="n">
        <f aca="false">D13-D21</f>
        <v>0</v>
      </c>
      <c r="E30" s="20" t="n">
        <f aca="false">E13-E21</f>
        <v>0</v>
      </c>
      <c r="F30" s="20" t="n">
        <f aca="false">F13-F21</f>
        <v>0</v>
      </c>
      <c r="G30" s="20" t="n">
        <f aca="false">G13-G21</f>
        <v>0</v>
      </c>
      <c r="H30" s="20" t="n">
        <f aca="false">H13-H21</f>
        <v>0</v>
      </c>
      <c r="I30" s="20" t="n">
        <f aca="false">I13-I21</f>
        <v>0</v>
      </c>
      <c r="J30" s="20" t="n">
        <f aca="false">J13-J21</f>
        <v>0</v>
      </c>
      <c r="K30" s="20" t="n">
        <f aca="false">K13-K21</f>
        <v>0</v>
      </c>
      <c r="L30" s="20" t="n">
        <f aca="false">L13-L21</f>
        <v>0</v>
      </c>
      <c r="M30" s="20" t="n">
        <f aca="false">M13-M21</f>
        <v>0</v>
      </c>
      <c r="N30" s="20" t="n">
        <f aca="false">N13-N21</f>
        <v>0</v>
      </c>
      <c r="O30" s="20" t="n">
        <f aca="false">O13-O21</f>
        <v>100</v>
      </c>
    </row>
    <row r="31" customFormat="false" ht="15" hidden="false" customHeight="false" outlineLevel="0" collapsed="false">
      <c r="B31" s="33" t="s">
        <v>49</v>
      </c>
      <c r="C31" s="20" t="n">
        <f aca="false">C14-C22</f>
        <v>0</v>
      </c>
      <c r="D31" s="20" t="n">
        <f aca="false">D14-D22</f>
        <v>0</v>
      </c>
      <c r="E31" s="20" t="n">
        <f aca="false">E14-E22</f>
        <v>0</v>
      </c>
      <c r="F31" s="20" t="n">
        <f aca="false">F14-F22</f>
        <v>0</v>
      </c>
      <c r="G31" s="20" t="n">
        <f aca="false">G14-G22</f>
        <v>0</v>
      </c>
      <c r="H31" s="20" t="n">
        <f aca="false">H14-H22</f>
        <v>0</v>
      </c>
      <c r="I31" s="20" t="n">
        <f aca="false">I14-I22</f>
        <v>0</v>
      </c>
      <c r="J31" s="20" t="n">
        <f aca="false">J14-J22</f>
        <v>0</v>
      </c>
      <c r="K31" s="20" t="n">
        <f aca="false">K14-K22</f>
        <v>0</v>
      </c>
      <c r="L31" s="20" t="n">
        <f aca="false">L14-L22</f>
        <v>0</v>
      </c>
      <c r="M31" s="20" t="n">
        <f aca="false">M14-M22</f>
        <v>0</v>
      </c>
      <c r="N31" s="20" t="n">
        <f aca="false">N14-N22</f>
        <v>0</v>
      </c>
      <c r="O31" s="20" t="n">
        <f aca="false">O14-O22</f>
        <v>0</v>
      </c>
    </row>
    <row r="32" customFormat="false" ht="15" hidden="false" customHeight="false" outlineLevel="0" collapsed="false">
      <c r="B32" s="33" t="s">
        <v>51</v>
      </c>
      <c r="C32" s="20" t="n">
        <f aca="false">C15-C23</f>
        <v>0</v>
      </c>
      <c r="D32" s="20" t="n">
        <f aca="false">D15-D23</f>
        <v>0</v>
      </c>
      <c r="E32" s="20" t="n">
        <f aca="false">E15-E23</f>
        <v>0</v>
      </c>
      <c r="F32" s="20" t="n">
        <f aca="false">F15-F23</f>
        <v>0</v>
      </c>
      <c r="G32" s="20" t="n">
        <f aca="false">G15-G23</f>
        <v>0</v>
      </c>
      <c r="H32" s="20" t="n">
        <f aca="false">H15-H23</f>
        <v>0</v>
      </c>
      <c r="I32" s="20" t="n">
        <f aca="false">I15-I23</f>
        <v>0</v>
      </c>
      <c r="J32" s="20" t="n">
        <f aca="false">J15-J23</f>
        <v>0</v>
      </c>
      <c r="K32" s="20" t="n">
        <f aca="false">K15-K23</f>
        <v>0</v>
      </c>
      <c r="L32" s="20" t="n">
        <f aca="false">L15-L23</f>
        <v>0</v>
      </c>
      <c r="M32" s="20" t="n">
        <f aca="false">M15-M23</f>
        <v>0</v>
      </c>
      <c r="N32" s="20" t="n">
        <f aca="false">N15-N23</f>
        <v>0</v>
      </c>
      <c r="O32" s="20" t="n">
        <f aca="false">O15-O23</f>
        <v>0</v>
      </c>
    </row>
    <row r="33" customFormat="false" ht="15" hidden="false" customHeight="false" outlineLevel="0" collapsed="false">
      <c r="B33" s="33" t="s">
        <v>53</v>
      </c>
      <c r="C33" s="20" t="n">
        <f aca="false">C16-C24</f>
        <v>50</v>
      </c>
      <c r="D33" s="20" t="n">
        <f aca="false">D16-D24</f>
        <v>0</v>
      </c>
      <c r="E33" s="20" t="n">
        <f aca="false">E16-E24</f>
        <v>0</v>
      </c>
      <c r="F33" s="20" t="n">
        <f aca="false">F16-F24</f>
        <v>0</v>
      </c>
      <c r="G33" s="20" t="n">
        <f aca="false">G16-G24</f>
        <v>0</v>
      </c>
      <c r="H33" s="20" t="n">
        <f aca="false">H16-H24</f>
        <v>0</v>
      </c>
      <c r="I33" s="20" t="n">
        <f aca="false">I16-I24</f>
        <v>0</v>
      </c>
      <c r="J33" s="20" t="n">
        <f aca="false">J16-J24</f>
        <v>0</v>
      </c>
      <c r="K33" s="20" t="n">
        <f aca="false">K16-K24</f>
        <v>0</v>
      </c>
      <c r="L33" s="20" t="n">
        <f aca="false">L16-L24</f>
        <v>0</v>
      </c>
      <c r="M33" s="20" t="n">
        <f aca="false">M16-M24</f>
        <v>0</v>
      </c>
      <c r="N33" s="20" t="n">
        <f aca="false">N16-N24</f>
        <v>0</v>
      </c>
      <c r="O33" s="20" t="n">
        <f aca="false">O16-O24</f>
        <v>50</v>
      </c>
    </row>
    <row r="35" customFormat="false" ht="15" hidden="false" customHeight="false" outlineLevel="0" collapsed="false">
      <c r="B35" s="15" t="s">
        <v>127</v>
      </c>
    </row>
    <row r="36" customFormat="false" ht="15" hidden="false" customHeight="false" outlineLevel="0" collapsed="false">
      <c r="B36" s="15" t="s">
        <v>128</v>
      </c>
    </row>
    <row r="37" customFormat="false" ht="15" hidden="false" customHeight="false" outlineLevel="0" collapsed="false">
      <c r="B37" s="50" t="s">
        <v>39</v>
      </c>
      <c r="C37" s="50" t="s">
        <v>129</v>
      </c>
      <c r="D37" s="50" t="s">
        <v>130</v>
      </c>
    </row>
    <row r="38" customFormat="false" ht="15" hidden="false" customHeight="false" outlineLevel="0" collapsed="false">
      <c r="B38" s="0" t="s">
        <v>43</v>
      </c>
      <c r="C38" s="51" t="n">
        <f aca="false">O11</f>
        <v>3000</v>
      </c>
      <c r="D38" s="51" t="n">
        <f aca="false">O19</f>
        <v>3150</v>
      </c>
    </row>
    <row r="39" customFormat="false" ht="15" hidden="false" customHeight="false" outlineLevel="0" collapsed="false">
      <c r="B39" s="0" t="s">
        <v>45</v>
      </c>
      <c r="C39" s="51" t="n">
        <f aca="false">O12</f>
        <v>500</v>
      </c>
      <c r="D39" s="51" t="n">
        <f aca="false">O20</f>
        <v>500</v>
      </c>
    </row>
    <row r="40" customFormat="false" ht="15" hidden="false" customHeight="false" outlineLevel="0" collapsed="false">
      <c r="B40" s="0" t="s">
        <v>47</v>
      </c>
      <c r="C40" s="51" t="n">
        <f aca="false">O13</f>
        <v>500</v>
      </c>
      <c r="D40" s="51" t="n">
        <f aca="false">O21</f>
        <v>400</v>
      </c>
    </row>
    <row r="41" customFormat="false" ht="15" hidden="false" customHeight="false" outlineLevel="0" collapsed="false">
      <c r="B41" s="0" t="s">
        <v>49</v>
      </c>
      <c r="C41" s="51" t="n">
        <f aca="false">O14</f>
        <v>500</v>
      </c>
      <c r="D41" s="51" t="n">
        <f aca="false">O22</f>
        <v>500</v>
      </c>
    </row>
    <row r="42" customFormat="false" ht="15" hidden="false" customHeight="false" outlineLevel="0" collapsed="false">
      <c r="B42" s="0" t="s">
        <v>51</v>
      </c>
      <c r="C42" s="51" t="n">
        <f aca="false">O15</f>
        <v>250</v>
      </c>
      <c r="D42" s="51" t="n">
        <f aca="false">O23</f>
        <v>250</v>
      </c>
    </row>
    <row r="43" customFormat="false" ht="15" hidden="false" customHeight="false" outlineLevel="0" collapsed="false">
      <c r="B43" s="0" t="s">
        <v>53</v>
      </c>
      <c r="C43" s="51" t="n">
        <f aca="false">O16</f>
        <v>250</v>
      </c>
      <c r="D43" s="51" t="n">
        <f aca="false">O24</f>
        <v>200</v>
      </c>
    </row>
  </sheetData>
  <conditionalFormatting sqref="C28:O33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302A"/>
    <pageSetUpPr fitToPage="false"/>
  </sheetPr>
  <dimension ref="A1:R6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18"/>
    <col collapsed="false" customWidth="true" hidden="false" outlineLevel="0" max="15" min="4" style="0" width="12"/>
    <col collapsed="false" customWidth="true" hidden="false" outlineLevel="0" max="16" min="16" style="0" width="15"/>
    <col collapsed="false" customWidth="true" hidden="false" outlineLevel="0" max="17" min="17" style="0" width="11"/>
  </cols>
  <sheetData>
    <row r="1" customFormat="false" ht="15" hidden="false" customHeight="false" outlineLevel="0" collapsed="false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30" hidden="false" customHeight="true" outlineLevel="0" collapsed="false">
      <c r="A2" s="1"/>
      <c r="B2" s="3" t="s">
        <v>131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customFormat="false" ht="15" hidden="false" customHeight="false" outlineLevel="0" collapsed="false">
      <c r="A3" s="1"/>
      <c r="B3" s="4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5" customFormat="false" ht="15" hidden="false" customHeight="false" outlineLevel="0" collapsed="false">
      <c r="B5" s="11" t="s">
        <v>67</v>
      </c>
      <c r="C5" s="52" t="n">
        <f aca="false">'Controle Mensal'!C5</f>
        <v>2026</v>
      </c>
      <c r="D5" s="15" t="s">
        <v>133</v>
      </c>
    </row>
    <row r="7" customFormat="false" ht="15" hidden="false" customHeight="false" outlineLevel="0" collapsed="false">
      <c r="B7" s="30" t="s">
        <v>62</v>
      </c>
      <c r="C7" s="30" t="s">
        <v>39</v>
      </c>
      <c r="D7" s="29" t="s">
        <v>109</v>
      </c>
      <c r="E7" s="29" t="s">
        <v>110</v>
      </c>
      <c r="F7" s="29" t="s">
        <v>111</v>
      </c>
      <c r="G7" s="29" t="s">
        <v>112</v>
      </c>
      <c r="H7" s="29" t="s">
        <v>113</v>
      </c>
      <c r="I7" s="29" t="s">
        <v>114</v>
      </c>
      <c r="J7" s="29" t="s">
        <v>115</v>
      </c>
      <c r="K7" s="29" t="s">
        <v>116</v>
      </c>
      <c r="L7" s="29" t="s">
        <v>117</v>
      </c>
      <c r="M7" s="29" t="s">
        <v>118</v>
      </c>
      <c r="N7" s="29" t="s">
        <v>119</v>
      </c>
      <c r="O7" s="29" t="s">
        <v>120</v>
      </c>
      <c r="P7" s="46" t="s">
        <v>121</v>
      </c>
      <c r="Q7" s="29" t="s">
        <v>134</v>
      </c>
    </row>
    <row r="8" customFormat="false" ht="15" hidden="false" customHeight="false" outlineLevel="0" collapsed="false">
      <c r="B8" s="33" t="str">
        <f aca="false">IF(Listas!B5="","",Listas!B5)</f>
        <v>Aluguel / Prestação da casa</v>
      </c>
      <c r="C8" s="21" t="str">
        <f aca="false">IF(Listas!C5="","",Listas!C5)</f>
        <v>Pagar Contas</v>
      </c>
      <c r="D8" s="20" t="n">
        <f aca="false">IF($B8="","",SUMIFS('Meus Gastos'!$F$8:$F$507,'Meus Gastos'!$C$8:$C$507,$B8,'Meus Gastos'!$G$8:$G$507,1,'Meus Gastos'!$H$8:$H$507,$C$5))</f>
        <v>1200</v>
      </c>
      <c r="E8" s="20" t="n">
        <f aca="false">IF($B8="","",SUMIFS('Meus Gastos'!$F$8:$F$507,'Meus Gastos'!$C$8:$C$507,$B8,'Meus Gastos'!$G$8:$G$507,2,'Meus Gastos'!$H$8:$H$507,$C$5))</f>
        <v>0</v>
      </c>
      <c r="F8" s="20" t="n">
        <f aca="false">IF($B8="","",SUMIFS('Meus Gastos'!$F$8:$F$507,'Meus Gastos'!$C$8:$C$507,$B8,'Meus Gastos'!$G$8:$G$507,3,'Meus Gastos'!$H$8:$H$507,$C$5))</f>
        <v>0</v>
      </c>
      <c r="G8" s="20" t="n">
        <f aca="false">IF($B8="","",SUMIFS('Meus Gastos'!$F$8:$F$507,'Meus Gastos'!$C$8:$C$507,$B8,'Meus Gastos'!$G$8:$G$507,4,'Meus Gastos'!$H$8:$H$507,$C$5))</f>
        <v>0</v>
      </c>
      <c r="H8" s="20" t="n">
        <f aca="false">IF($B8="","",SUMIFS('Meus Gastos'!$F$8:$F$507,'Meus Gastos'!$C$8:$C$507,$B8,'Meus Gastos'!$G$8:$G$507,5,'Meus Gastos'!$H$8:$H$507,$C$5))</f>
        <v>0</v>
      </c>
      <c r="I8" s="20" t="n">
        <f aca="false">IF($B8="","",SUMIFS('Meus Gastos'!$F$8:$F$507,'Meus Gastos'!$C$8:$C$507,$B8,'Meus Gastos'!$G$8:$G$507,6,'Meus Gastos'!$H$8:$H$507,$C$5))</f>
        <v>0</v>
      </c>
      <c r="J8" s="20" t="n">
        <f aca="false">IF($B8="","",SUMIFS('Meus Gastos'!$F$8:$F$507,'Meus Gastos'!$C$8:$C$507,$B8,'Meus Gastos'!$G$8:$G$507,7,'Meus Gastos'!$H$8:$H$507,$C$5))</f>
        <v>0</v>
      </c>
      <c r="K8" s="20" t="n">
        <f aca="false">IF($B8="","",SUMIFS('Meus Gastos'!$F$8:$F$507,'Meus Gastos'!$C$8:$C$507,$B8,'Meus Gastos'!$G$8:$G$507,8,'Meus Gastos'!$H$8:$H$507,$C$5))</f>
        <v>0</v>
      </c>
      <c r="L8" s="20" t="n">
        <f aca="false">IF($B8="","",SUMIFS('Meus Gastos'!$F$8:$F$507,'Meus Gastos'!$C$8:$C$507,$B8,'Meus Gastos'!$G$8:$G$507,9,'Meus Gastos'!$H$8:$H$507,$C$5))</f>
        <v>0</v>
      </c>
      <c r="M8" s="20" t="n">
        <f aca="false">IF($B8="","",SUMIFS('Meus Gastos'!$F$8:$F$507,'Meus Gastos'!$C$8:$C$507,$B8,'Meus Gastos'!$G$8:$G$507,10,'Meus Gastos'!$H$8:$H$507,$C$5))</f>
        <v>0</v>
      </c>
      <c r="N8" s="20" t="n">
        <f aca="false">IF($B8="","",SUMIFS('Meus Gastos'!$F$8:$F$507,'Meus Gastos'!$C$8:$C$507,$B8,'Meus Gastos'!$G$8:$G$507,11,'Meus Gastos'!$H$8:$H$507,$C$5))</f>
        <v>0</v>
      </c>
      <c r="O8" s="20" t="n">
        <f aca="false">IF($B8="","",SUMIFS('Meus Gastos'!$F$8:$F$507,'Meus Gastos'!$C$8:$C$507,$B8,'Meus Gastos'!$G$8:$G$507,12,'Meus Gastos'!$H$8:$H$507,$C$5))</f>
        <v>0</v>
      </c>
      <c r="P8" s="48" t="n">
        <f aca="false">IF($B8="","",SUM(D8:O8))</f>
        <v>1200</v>
      </c>
      <c r="Q8" s="39" t="n">
        <f aca="false">IF(OR($B8="",$P$68=0),"",P8/$P$68)</f>
        <v>0.266666666666667</v>
      </c>
    </row>
    <row r="9" customFormat="false" ht="15" hidden="false" customHeight="false" outlineLevel="0" collapsed="false">
      <c r="B9" s="33" t="str">
        <f aca="false">IF(Listas!B6="","",Listas!B6)</f>
        <v>Condomínio</v>
      </c>
      <c r="C9" s="21" t="str">
        <f aca="false">IF(Listas!C6="","",Listas!C6)</f>
        <v>Pagar Contas</v>
      </c>
      <c r="D9" s="20" t="n">
        <f aca="false">IF($B9="","",SUMIFS('Meus Gastos'!$F$8:$F$507,'Meus Gastos'!$C$8:$C$507,$B9,'Meus Gastos'!$G$8:$G$507,1,'Meus Gastos'!$H$8:$H$507,$C$5))</f>
        <v>0</v>
      </c>
      <c r="E9" s="20" t="n">
        <f aca="false">IF($B9="","",SUMIFS('Meus Gastos'!$F$8:$F$507,'Meus Gastos'!$C$8:$C$507,$B9,'Meus Gastos'!$G$8:$G$507,2,'Meus Gastos'!$H$8:$H$507,$C$5))</f>
        <v>0</v>
      </c>
      <c r="F9" s="20" t="n">
        <f aca="false">IF($B9="","",SUMIFS('Meus Gastos'!$F$8:$F$507,'Meus Gastos'!$C$8:$C$507,$B9,'Meus Gastos'!$G$8:$G$507,3,'Meus Gastos'!$H$8:$H$507,$C$5))</f>
        <v>0</v>
      </c>
      <c r="G9" s="20" t="n">
        <f aca="false">IF($B9="","",SUMIFS('Meus Gastos'!$F$8:$F$507,'Meus Gastos'!$C$8:$C$507,$B9,'Meus Gastos'!$G$8:$G$507,4,'Meus Gastos'!$H$8:$H$507,$C$5))</f>
        <v>0</v>
      </c>
      <c r="H9" s="20" t="n">
        <f aca="false">IF($B9="","",SUMIFS('Meus Gastos'!$F$8:$F$507,'Meus Gastos'!$C$8:$C$507,$B9,'Meus Gastos'!$G$8:$G$507,5,'Meus Gastos'!$H$8:$H$507,$C$5))</f>
        <v>0</v>
      </c>
      <c r="I9" s="20" t="n">
        <f aca="false">IF($B9="","",SUMIFS('Meus Gastos'!$F$8:$F$507,'Meus Gastos'!$C$8:$C$507,$B9,'Meus Gastos'!$G$8:$G$507,6,'Meus Gastos'!$H$8:$H$507,$C$5))</f>
        <v>0</v>
      </c>
      <c r="J9" s="20" t="n">
        <f aca="false">IF($B9="","",SUMIFS('Meus Gastos'!$F$8:$F$507,'Meus Gastos'!$C$8:$C$507,$B9,'Meus Gastos'!$G$8:$G$507,7,'Meus Gastos'!$H$8:$H$507,$C$5))</f>
        <v>0</v>
      </c>
      <c r="K9" s="20" t="n">
        <f aca="false">IF($B9="","",SUMIFS('Meus Gastos'!$F$8:$F$507,'Meus Gastos'!$C$8:$C$507,$B9,'Meus Gastos'!$G$8:$G$507,8,'Meus Gastos'!$H$8:$H$507,$C$5))</f>
        <v>0</v>
      </c>
      <c r="L9" s="20" t="n">
        <f aca="false">IF($B9="","",SUMIFS('Meus Gastos'!$F$8:$F$507,'Meus Gastos'!$C$8:$C$507,$B9,'Meus Gastos'!$G$8:$G$507,9,'Meus Gastos'!$H$8:$H$507,$C$5))</f>
        <v>0</v>
      </c>
      <c r="M9" s="20" t="n">
        <f aca="false">IF($B9="","",SUMIFS('Meus Gastos'!$F$8:$F$507,'Meus Gastos'!$C$8:$C$507,$B9,'Meus Gastos'!$G$8:$G$507,10,'Meus Gastos'!$H$8:$H$507,$C$5))</f>
        <v>0</v>
      </c>
      <c r="N9" s="20" t="n">
        <f aca="false">IF($B9="","",SUMIFS('Meus Gastos'!$F$8:$F$507,'Meus Gastos'!$C$8:$C$507,$B9,'Meus Gastos'!$G$8:$G$507,11,'Meus Gastos'!$H$8:$H$507,$C$5))</f>
        <v>0</v>
      </c>
      <c r="O9" s="20" t="n">
        <f aca="false">IF($B9="","",SUMIFS('Meus Gastos'!$F$8:$F$507,'Meus Gastos'!$C$8:$C$507,$B9,'Meus Gastos'!$G$8:$G$507,12,'Meus Gastos'!$H$8:$H$507,$C$5))</f>
        <v>0</v>
      </c>
      <c r="P9" s="48" t="n">
        <f aca="false">IF($B9="","",SUM(D9:O9))</f>
        <v>0</v>
      </c>
      <c r="Q9" s="39" t="n">
        <f aca="false">IF(OR($B9="",$P$68=0),"",P9/$P$68)</f>
        <v>0</v>
      </c>
    </row>
    <row r="10" customFormat="false" ht="15" hidden="false" customHeight="false" outlineLevel="0" collapsed="false">
      <c r="B10" s="33" t="str">
        <f aca="false">IF(Listas!B7="","",Listas!B7)</f>
        <v>Energia</v>
      </c>
      <c r="C10" s="21" t="str">
        <f aca="false">IF(Listas!C7="","",Listas!C7)</f>
        <v>Pagar Contas</v>
      </c>
      <c r="D10" s="20" t="n">
        <f aca="false">IF($B10="","",SUMIFS('Meus Gastos'!$F$8:$F$507,'Meus Gastos'!$C$8:$C$507,$B10,'Meus Gastos'!$G$8:$G$507,1,'Meus Gastos'!$H$8:$H$507,$C$5))</f>
        <v>250</v>
      </c>
      <c r="E10" s="20" t="n">
        <f aca="false">IF($B10="","",SUMIFS('Meus Gastos'!$F$8:$F$507,'Meus Gastos'!$C$8:$C$507,$B10,'Meus Gastos'!$G$8:$G$507,2,'Meus Gastos'!$H$8:$H$507,$C$5))</f>
        <v>0</v>
      </c>
      <c r="F10" s="20" t="n">
        <f aca="false">IF($B10="","",SUMIFS('Meus Gastos'!$F$8:$F$507,'Meus Gastos'!$C$8:$C$507,$B10,'Meus Gastos'!$G$8:$G$507,3,'Meus Gastos'!$H$8:$H$507,$C$5))</f>
        <v>0</v>
      </c>
      <c r="G10" s="20" t="n">
        <f aca="false">IF($B10="","",SUMIFS('Meus Gastos'!$F$8:$F$507,'Meus Gastos'!$C$8:$C$507,$B10,'Meus Gastos'!$G$8:$G$507,4,'Meus Gastos'!$H$8:$H$507,$C$5))</f>
        <v>0</v>
      </c>
      <c r="H10" s="20" t="n">
        <f aca="false">IF($B10="","",SUMIFS('Meus Gastos'!$F$8:$F$507,'Meus Gastos'!$C$8:$C$507,$B10,'Meus Gastos'!$G$8:$G$507,5,'Meus Gastos'!$H$8:$H$507,$C$5))</f>
        <v>0</v>
      </c>
      <c r="I10" s="20" t="n">
        <f aca="false">IF($B10="","",SUMIFS('Meus Gastos'!$F$8:$F$507,'Meus Gastos'!$C$8:$C$507,$B10,'Meus Gastos'!$G$8:$G$507,6,'Meus Gastos'!$H$8:$H$507,$C$5))</f>
        <v>0</v>
      </c>
      <c r="J10" s="20" t="n">
        <f aca="false">IF($B10="","",SUMIFS('Meus Gastos'!$F$8:$F$507,'Meus Gastos'!$C$8:$C$507,$B10,'Meus Gastos'!$G$8:$G$507,7,'Meus Gastos'!$H$8:$H$507,$C$5))</f>
        <v>0</v>
      </c>
      <c r="K10" s="20" t="n">
        <f aca="false">IF($B10="","",SUMIFS('Meus Gastos'!$F$8:$F$507,'Meus Gastos'!$C$8:$C$507,$B10,'Meus Gastos'!$G$8:$G$507,8,'Meus Gastos'!$H$8:$H$507,$C$5))</f>
        <v>0</v>
      </c>
      <c r="L10" s="20" t="n">
        <f aca="false">IF($B10="","",SUMIFS('Meus Gastos'!$F$8:$F$507,'Meus Gastos'!$C$8:$C$507,$B10,'Meus Gastos'!$G$8:$G$507,9,'Meus Gastos'!$H$8:$H$507,$C$5))</f>
        <v>0</v>
      </c>
      <c r="M10" s="20" t="n">
        <f aca="false">IF($B10="","",SUMIFS('Meus Gastos'!$F$8:$F$507,'Meus Gastos'!$C$8:$C$507,$B10,'Meus Gastos'!$G$8:$G$507,10,'Meus Gastos'!$H$8:$H$507,$C$5))</f>
        <v>0</v>
      </c>
      <c r="N10" s="20" t="n">
        <f aca="false">IF($B10="","",SUMIFS('Meus Gastos'!$F$8:$F$507,'Meus Gastos'!$C$8:$C$507,$B10,'Meus Gastos'!$G$8:$G$507,11,'Meus Gastos'!$H$8:$H$507,$C$5))</f>
        <v>0</v>
      </c>
      <c r="O10" s="20" t="n">
        <f aca="false">IF($B10="","",SUMIFS('Meus Gastos'!$F$8:$F$507,'Meus Gastos'!$C$8:$C$507,$B10,'Meus Gastos'!$G$8:$G$507,12,'Meus Gastos'!$H$8:$H$507,$C$5))</f>
        <v>0</v>
      </c>
      <c r="P10" s="48" t="n">
        <f aca="false">IF($B10="","",SUM(D10:O10))</f>
        <v>250</v>
      </c>
      <c r="Q10" s="39" t="n">
        <f aca="false">IF(OR($B10="",$P$68=0),"",P10/$P$68)</f>
        <v>0.0555555555555556</v>
      </c>
    </row>
    <row r="11" customFormat="false" ht="15" hidden="false" customHeight="false" outlineLevel="0" collapsed="false">
      <c r="B11" s="33" t="str">
        <f aca="false">IF(Listas!B8="","",Listas!B8)</f>
        <v>Água</v>
      </c>
      <c r="C11" s="21" t="str">
        <f aca="false">IF(Listas!C8="","",Listas!C8)</f>
        <v>Pagar Contas</v>
      </c>
      <c r="D11" s="20" t="n">
        <f aca="false">IF($B11="","",SUMIFS('Meus Gastos'!$F$8:$F$507,'Meus Gastos'!$C$8:$C$507,$B11,'Meus Gastos'!$G$8:$G$507,1,'Meus Gastos'!$H$8:$H$507,$C$5))</f>
        <v>0</v>
      </c>
      <c r="E11" s="20" t="n">
        <f aca="false">IF($B11="","",SUMIFS('Meus Gastos'!$F$8:$F$507,'Meus Gastos'!$C$8:$C$507,$B11,'Meus Gastos'!$G$8:$G$507,2,'Meus Gastos'!$H$8:$H$507,$C$5))</f>
        <v>0</v>
      </c>
      <c r="F11" s="20" t="n">
        <f aca="false">IF($B11="","",SUMIFS('Meus Gastos'!$F$8:$F$507,'Meus Gastos'!$C$8:$C$507,$B11,'Meus Gastos'!$G$8:$G$507,3,'Meus Gastos'!$H$8:$H$507,$C$5))</f>
        <v>0</v>
      </c>
      <c r="G11" s="20" t="n">
        <f aca="false">IF($B11="","",SUMIFS('Meus Gastos'!$F$8:$F$507,'Meus Gastos'!$C$8:$C$507,$B11,'Meus Gastos'!$G$8:$G$507,4,'Meus Gastos'!$H$8:$H$507,$C$5))</f>
        <v>0</v>
      </c>
      <c r="H11" s="20" t="n">
        <f aca="false">IF($B11="","",SUMIFS('Meus Gastos'!$F$8:$F$507,'Meus Gastos'!$C$8:$C$507,$B11,'Meus Gastos'!$G$8:$G$507,5,'Meus Gastos'!$H$8:$H$507,$C$5))</f>
        <v>0</v>
      </c>
      <c r="I11" s="20" t="n">
        <f aca="false">IF($B11="","",SUMIFS('Meus Gastos'!$F$8:$F$507,'Meus Gastos'!$C$8:$C$507,$B11,'Meus Gastos'!$G$8:$G$507,6,'Meus Gastos'!$H$8:$H$507,$C$5))</f>
        <v>0</v>
      </c>
      <c r="J11" s="20" t="n">
        <f aca="false">IF($B11="","",SUMIFS('Meus Gastos'!$F$8:$F$507,'Meus Gastos'!$C$8:$C$507,$B11,'Meus Gastos'!$G$8:$G$507,7,'Meus Gastos'!$H$8:$H$507,$C$5))</f>
        <v>0</v>
      </c>
      <c r="K11" s="20" t="n">
        <f aca="false">IF($B11="","",SUMIFS('Meus Gastos'!$F$8:$F$507,'Meus Gastos'!$C$8:$C$507,$B11,'Meus Gastos'!$G$8:$G$507,8,'Meus Gastos'!$H$8:$H$507,$C$5))</f>
        <v>0</v>
      </c>
      <c r="L11" s="20" t="n">
        <f aca="false">IF($B11="","",SUMIFS('Meus Gastos'!$F$8:$F$507,'Meus Gastos'!$C$8:$C$507,$B11,'Meus Gastos'!$G$8:$G$507,9,'Meus Gastos'!$H$8:$H$507,$C$5))</f>
        <v>0</v>
      </c>
      <c r="M11" s="20" t="n">
        <f aca="false">IF($B11="","",SUMIFS('Meus Gastos'!$F$8:$F$507,'Meus Gastos'!$C$8:$C$507,$B11,'Meus Gastos'!$G$8:$G$507,10,'Meus Gastos'!$H$8:$H$507,$C$5))</f>
        <v>0</v>
      </c>
      <c r="N11" s="20" t="n">
        <f aca="false">IF($B11="","",SUMIFS('Meus Gastos'!$F$8:$F$507,'Meus Gastos'!$C$8:$C$507,$B11,'Meus Gastos'!$G$8:$G$507,11,'Meus Gastos'!$H$8:$H$507,$C$5))</f>
        <v>0</v>
      </c>
      <c r="O11" s="20" t="n">
        <f aca="false">IF($B11="","",SUMIFS('Meus Gastos'!$F$8:$F$507,'Meus Gastos'!$C$8:$C$507,$B11,'Meus Gastos'!$G$8:$G$507,12,'Meus Gastos'!$H$8:$H$507,$C$5))</f>
        <v>0</v>
      </c>
      <c r="P11" s="48" t="n">
        <f aca="false">IF($B11="","",SUM(D11:O11))</f>
        <v>0</v>
      </c>
      <c r="Q11" s="39" t="n">
        <f aca="false">IF(OR($B11="",$P$68=0),"",P11/$P$68)</f>
        <v>0</v>
      </c>
    </row>
    <row r="12" customFormat="false" ht="15" hidden="false" customHeight="false" outlineLevel="0" collapsed="false">
      <c r="B12" s="33" t="str">
        <f aca="false">IF(Listas!B9="","",Listas!B9)</f>
        <v>Internet e telefone</v>
      </c>
      <c r="C12" s="21" t="str">
        <f aca="false">IF(Listas!C9="","",Listas!C9)</f>
        <v>Pagar Contas</v>
      </c>
      <c r="D12" s="20" t="n">
        <f aca="false">IF($B12="","",SUMIFS('Meus Gastos'!$F$8:$F$507,'Meus Gastos'!$C$8:$C$507,$B12,'Meus Gastos'!$G$8:$G$507,1,'Meus Gastos'!$H$8:$H$507,$C$5))</f>
        <v>0</v>
      </c>
      <c r="E12" s="20" t="n">
        <f aca="false">IF($B12="","",SUMIFS('Meus Gastos'!$F$8:$F$507,'Meus Gastos'!$C$8:$C$507,$B12,'Meus Gastos'!$G$8:$G$507,2,'Meus Gastos'!$H$8:$H$507,$C$5))</f>
        <v>0</v>
      </c>
      <c r="F12" s="20" t="n">
        <f aca="false">IF($B12="","",SUMIFS('Meus Gastos'!$F$8:$F$507,'Meus Gastos'!$C$8:$C$507,$B12,'Meus Gastos'!$G$8:$G$507,3,'Meus Gastos'!$H$8:$H$507,$C$5))</f>
        <v>0</v>
      </c>
      <c r="G12" s="20" t="n">
        <f aca="false">IF($B12="","",SUMIFS('Meus Gastos'!$F$8:$F$507,'Meus Gastos'!$C$8:$C$507,$B12,'Meus Gastos'!$G$8:$G$507,4,'Meus Gastos'!$H$8:$H$507,$C$5))</f>
        <v>0</v>
      </c>
      <c r="H12" s="20" t="n">
        <f aca="false">IF($B12="","",SUMIFS('Meus Gastos'!$F$8:$F$507,'Meus Gastos'!$C$8:$C$507,$B12,'Meus Gastos'!$G$8:$G$507,5,'Meus Gastos'!$H$8:$H$507,$C$5))</f>
        <v>0</v>
      </c>
      <c r="I12" s="20" t="n">
        <f aca="false">IF($B12="","",SUMIFS('Meus Gastos'!$F$8:$F$507,'Meus Gastos'!$C$8:$C$507,$B12,'Meus Gastos'!$G$8:$G$507,6,'Meus Gastos'!$H$8:$H$507,$C$5))</f>
        <v>0</v>
      </c>
      <c r="J12" s="20" t="n">
        <f aca="false">IF($B12="","",SUMIFS('Meus Gastos'!$F$8:$F$507,'Meus Gastos'!$C$8:$C$507,$B12,'Meus Gastos'!$G$8:$G$507,7,'Meus Gastos'!$H$8:$H$507,$C$5))</f>
        <v>0</v>
      </c>
      <c r="K12" s="20" t="n">
        <f aca="false">IF($B12="","",SUMIFS('Meus Gastos'!$F$8:$F$507,'Meus Gastos'!$C$8:$C$507,$B12,'Meus Gastos'!$G$8:$G$507,8,'Meus Gastos'!$H$8:$H$507,$C$5))</f>
        <v>0</v>
      </c>
      <c r="L12" s="20" t="n">
        <f aca="false">IF($B12="","",SUMIFS('Meus Gastos'!$F$8:$F$507,'Meus Gastos'!$C$8:$C$507,$B12,'Meus Gastos'!$G$8:$G$507,9,'Meus Gastos'!$H$8:$H$507,$C$5))</f>
        <v>0</v>
      </c>
      <c r="M12" s="20" t="n">
        <f aca="false">IF($B12="","",SUMIFS('Meus Gastos'!$F$8:$F$507,'Meus Gastos'!$C$8:$C$507,$B12,'Meus Gastos'!$G$8:$G$507,10,'Meus Gastos'!$H$8:$H$507,$C$5))</f>
        <v>0</v>
      </c>
      <c r="N12" s="20" t="n">
        <f aca="false">IF($B12="","",SUMIFS('Meus Gastos'!$F$8:$F$507,'Meus Gastos'!$C$8:$C$507,$B12,'Meus Gastos'!$G$8:$G$507,11,'Meus Gastos'!$H$8:$H$507,$C$5))</f>
        <v>0</v>
      </c>
      <c r="O12" s="20" t="n">
        <f aca="false">IF($B12="","",SUMIFS('Meus Gastos'!$F$8:$F$507,'Meus Gastos'!$C$8:$C$507,$B12,'Meus Gastos'!$G$8:$G$507,12,'Meus Gastos'!$H$8:$H$507,$C$5))</f>
        <v>0</v>
      </c>
      <c r="P12" s="48" t="n">
        <f aca="false">IF($B12="","",SUM(D12:O12))</f>
        <v>0</v>
      </c>
      <c r="Q12" s="39" t="n">
        <f aca="false">IF(OR($B12="",$P$68=0),"",P12/$P$68)</f>
        <v>0</v>
      </c>
    </row>
    <row r="13" customFormat="false" ht="15" hidden="false" customHeight="false" outlineLevel="0" collapsed="false">
      <c r="B13" s="33" t="str">
        <f aca="false">IF(Listas!B10="","",Listas!B10)</f>
        <v>Mercado</v>
      </c>
      <c r="C13" s="21" t="str">
        <f aca="false">IF(Listas!C10="","",Listas!C10)</f>
        <v>Pagar Contas</v>
      </c>
      <c r="D13" s="20" t="n">
        <f aca="false">IF($B13="","",SUMIFS('Meus Gastos'!$F$8:$F$507,'Meus Gastos'!$C$8:$C$507,$B13,'Meus Gastos'!$G$8:$G$507,1,'Meus Gastos'!$H$8:$H$507,$C$5))</f>
        <v>900</v>
      </c>
      <c r="E13" s="20" t="n">
        <f aca="false">IF($B13="","",SUMIFS('Meus Gastos'!$F$8:$F$507,'Meus Gastos'!$C$8:$C$507,$B13,'Meus Gastos'!$G$8:$G$507,2,'Meus Gastos'!$H$8:$H$507,$C$5))</f>
        <v>0</v>
      </c>
      <c r="F13" s="20" t="n">
        <f aca="false">IF($B13="","",SUMIFS('Meus Gastos'!$F$8:$F$507,'Meus Gastos'!$C$8:$C$507,$B13,'Meus Gastos'!$G$8:$G$507,3,'Meus Gastos'!$H$8:$H$507,$C$5))</f>
        <v>0</v>
      </c>
      <c r="G13" s="20" t="n">
        <f aca="false">IF($B13="","",SUMIFS('Meus Gastos'!$F$8:$F$507,'Meus Gastos'!$C$8:$C$507,$B13,'Meus Gastos'!$G$8:$G$507,4,'Meus Gastos'!$H$8:$H$507,$C$5))</f>
        <v>0</v>
      </c>
      <c r="H13" s="20" t="n">
        <f aca="false">IF($B13="","",SUMIFS('Meus Gastos'!$F$8:$F$507,'Meus Gastos'!$C$8:$C$507,$B13,'Meus Gastos'!$G$8:$G$507,5,'Meus Gastos'!$H$8:$H$507,$C$5))</f>
        <v>0</v>
      </c>
      <c r="I13" s="20" t="n">
        <f aca="false">IF($B13="","",SUMIFS('Meus Gastos'!$F$8:$F$507,'Meus Gastos'!$C$8:$C$507,$B13,'Meus Gastos'!$G$8:$G$507,6,'Meus Gastos'!$H$8:$H$507,$C$5))</f>
        <v>0</v>
      </c>
      <c r="J13" s="20" t="n">
        <f aca="false">IF($B13="","",SUMIFS('Meus Gastos'!$F$8:$F$507,'Meus Gastos'!$C$8:$C$507,$B13,'Meus Gastos'!$G$8:$G$507,7,'Meus Gastos'!$H$8:$H$507,$C$5))</f>
        <v>0</v>
      </c>
      <c r="K13" s="20" t="n">
        <f aca="false">IF($B13="","",SUMIFS('Meus Gastos'!$F$8:$F$507,'Meus Gastos'!$C$8:$C$507,$B13,'Meus Gastos'!$G$8:$G$507,8,'Meus Gastos'!$H$8:$H$507,$C$5))</f>
        <v>0</v>
      </c>
      <c r="L13" s="20" t="n">
        <f aca="false">IF($B13="","",SUMIFS('Meus Gastos'!$F$8:$F$507,'Meus Gastos'!$C$8:$C$507,$B13,'Meus Gastos'!$G$8:$G$507,9,'Meus Gastos'!$H$8:$H$507,$C$5))</f>
        <v>0</v>
      </c>
      <c r="M13" s="20" t="n">
        <f aca="false">IF($B13="","",SUMIFS('Meus Gastos'!$F$8:$F$507,'Meus Gastos'!$C$8:$C$507,$B13,'Meus Gastos'!$G$8:$G$507,10,'Meus Gastos'!$H$8:$H$507,$C$5))</f>
        <v>0</v>
      </c>
      <c r="N13" s="20" t="n">
        <f aca="false">IF($B13="","",SUMIFS('Meus Gastos'!$F$8:$F$507,'Meus Gastos'!$C$8:$C$507,$B13,'Meus Gastos'!$G$8:$G$507,11,'Meus Gastos'!$H$8:$H$507,$C$5))</f>
        <v>0</v>
      </c>
      <c r="O13" s="20" t="n">
        <f aca="false">IF($B13="","",SUMIFS('Meus Gastos'!$F$8:$F$507,'Meus Gastos'!$C$8:$C$507,$B13,'Meus Gastos'!$G$8:$G$507,12,'Meus Gastos'!$H$8:$H$507,$C$5))</f>
        <v>0</v>
      </c>
      <c r="P13" s="48" t="n">
        <f aca="false">IF($B13="","",SUM(D13:O13))</f>
        <v>900</v>
      </c>
      <c r="Q13" s="39" t="n">
        <f aca="false">IF(OR($B13="",$P$68=0),"",P13/$P$68)</f>
        <v>0.2</v>
      </c>
    </row>
    <row r="14" customFormat="false" ht="15" hidden="false" customHeight="false" outlineLevel="0" collapsed="false">
      <c r="B14" s="33" t="str">
        <f aca="false">IF(Listas!B11="","",Listas!B11)</f>
        <v>Feira e padaria</v>
      </c>
      <c r="C14" s="21" t="str">
        <f aca="false">IF(Listas!C11="","",Listas!C11)</f>
        <v>Pagar Contas</v>
      </c>
      <c r="D14" s="20" t="n">
        <f aca="false">IF($B14="","",SUMIFS('Meus Gastos'!$F$8:$F$507,'Meus Gastos'!$C$8:$C$507,$B14,'Meus Gastos'!$G$8:$G$507,1,'Meus Gastos'!$H$8:$H$507,$C$5))</f>
        <v>0</v>
      </c>
      <c r="E14" s="20" t="n">
        <f aca="false">IF($B14="","",SUMIFS('Meus Gastos'!$F$8:$F$507,'Meus Gastos'!$C$8:$C$507,$B14,'Meus Gastos'!$G$8:$G$507,2,'Meus Gastos'!$H$8:$H$507,$C$5))</f>
        <v>0</v>
      </c>
      <c r="F14" s="20" t="n">
        <f aca="false">IF($B14="","",SUMIFS('Meus Gastos'!$F$8:$F$507,'Meus Gastos'!$C$8:$C$507,$B14,'Meus Gastos'!$G$8:$G$507,3,'Meus Gastos'!$H$8:$H$507,$C$5))</f>
        <v>0</v>
      </c>
      <c r="G14" s="20" t="n">
        <f aca="false">IF($B14="","",SUMIFS('Meus Gastos'!$F$8:$F$507,'Meus Gastos'!$C$8:$C$507,$B14,'Meus Gastos'!$G$8:$G$507,4,'Meus Gastos'!$H$8:$H$507,$C$5))</f>
        <v>0</v>
      </c>
      <c r="H14" s="20" t="n">
        <f aca="false">IF($B14="","",SUMIFS('Meus Gastos'!$F$8:$F$507,'Meus Gastos'!$C$8:$C$507,$B14,'Meus Gastos'!$G$8:$G$507,5,'Meus Gastos'!$H$8:$H$507,$C$5))</f>
        <v>0</v>
      </c>
      <c r="I14" s="20" t="n">
        <f aca="false">IF($B14="","",SUMIFS('Meus Gastos'!$F$8:$F$507,'Meus Gastos'!$C$8:$C$507,$B14,'Meus Gastos'!$G$8:$G$507,6,'Meus Gastos'!$H$8:$H$507,$C$5))</f>
        <v>0</v>
      </c>
      <c r="J14" s="20" t="n">
        <f aca="false">IF($B14="","",SUMIFS('Meus Gastos'!$F$8:$F$507,'Meus Gastos'!$C$8:$C$507,$B14,'Meus Gastos'!$G$8:$G$507,7,'Meus Gastos'!$H$8:$H$507,$C$5))</f>
        <v>0</v>
      </c>
      <c r="K14" s="20" t="n">
        <f aca="false">IF($B14="","",SUMIFS('Meus Gastos'!$F$8:$F$507,'Meus Gastos'!$C$8:$C$507,$B14,'Meus Gastos'!$G$8:$G$507,8,'Meus Gastos'!$H$8:$H$507,$C$5))</f>
        <v>0</v>
      </c>
      <c r="L14" s="20" t="n">
        <f aca="false">IF($B14="","",SUMIFS('Meus Gastos'!$F$8:$F$507,'Meus Gastos'!$C$8:$C$507,$B14,'Meus Gastos'!$G$8:$G$507,9,'Meus Gastos'!$H$8:$H$507,$C$5))</f>
        <v>0</v>
      </c>
      <c r="M14" s="20" t="n">
        <f aca="false">IF($B14="","",SUMIFS('Meus Gastos'!$F$8:$F$507,'Meus Gastos'!$C$8:$C$507,$B14,'Meus Gastos'!$G$8:$G$507,10,'Meus Gastos'!$H$8:$H$507,$C$5))</f>
        <v>0</v>
      </c>
      <c r="N14" s="20" t="n">
        <f aca="false">IF($B14="","",SUMIFS('Meus Gastos'!$F$8:$F$507,'Meus Gastos'!$C$8:$C$507,$B14,'Meus Gastos'!$G$8:$G$507,11,'Meus Gastos'!$H$8:$H$507,$C$5))</f>
        <v>0</v>
      </c>
      <c r="O14" s="20" t="n">
        <f aca="false">IF($B14="","",SUMIFS('Meus Gastos'!$F$8:$F$507,'Meus Gastos'!$C$8:$C$507,$B14,'Meus Gastos'!$G$8:$G$507,12,'Meus Gastos'!$H$8:$H$507,$C$5))</f>
        <v>0</v>
      </c>
      <c r="P14" s="48" t="n">
        <f aca="false">IF($B14="","",SUM(D14:O14))</f>
        <v>0</v>
      </c>
      <c r="Q14" s="39" t="n">
        <f aca="false">IF(OR($B14="",$P$68=0),"",P14/$P$68)</f>
        <v>0</v>
      </c>
    </row>
    <row r="15" customFormat="false" ht="15" hidden="false" customHeight="false" outlineLevel="0" collapsed="false">
      <c r="B15" s="33" t="str">
        <f aca="false">IF(Listas!B12="","",Listas!B12)</f>
        <v>Farmácia</v>
      </c>
      <c r="C15" s="21" t="str">
        <f aca="false">IF(Listas!C12="","",Listas!C12)</f>
        <v>Pagar Contas</v>
      </c>
      <c r="D15" s="20" t="n">
        <f aca="false">IF($B15="","",SUMIFS('Meus Gastos'!$F$8:$F$507,'Meus Gastos'!$C$8:$C$507,$B15,'Meus Gastos'!$G$8:$G$507,1,'Meus Gastos'!$H$8:$H$507,$C$5))</f>
        <v>0</v>
      </c>
      <c r="E15" s="20" t="n">
        <f aca="false">IF($B15="","",SUMIFS('Meus Gastos'!$F$8:$F$507,'Meus Gastos'!$C$8:$C$507,$B15,'Meus Gastos'!$G$8:$G$507,2,'Meus Gastos'!$H$8:$H$507,$C$5))</f>
        <v>0</v>
      </c>
      <c r="F15" s="20" t="n">
        <f aca="false">IF($B15="","",SUMIFS('Meus Gastos'!$F$8:$F$507,'Meus Gastos'!$C$8:$C$507,$B15,'Meus Gastos'!$G$8:$G$507,3,'Meus Gastos'!$H$8:$H$507,$C$5))</f>
        <v>0</v>
      </c>
      <c r="G15" s="20" t="n">
        <f aca="false">IF($B15="","",SUMIFS('Meus Gastos'!$F$8:$F$507,'Meus Gastos'!$C$8:$C$507,$B15,'Meus Gastos'!$G$8:$G$507,4,'Meus Gastos'!$H$8:$H$507,$C$5))</f>
        <v>0</v>
      </c>
      <c r="H15" s="20" t="n">
        <f aca="false">IF($B15="","",SUMIFS('Meus Gastos'!$F$8:$F$507,'Meus Gastos'!$C$8:$C$507,$B15,'Meus Gastos'!$G$8:$G$507,5,'Meus Gastos'!$H$8:$H$507,$C$5))</f>
        <v>0</v>
      </c>
      <c r="I15" s="20" t="n">
        <f aca="false">IF($B15="","",SUMIFS('Meus Gastos'!$F$8:$F$507,'Meus Gastos'!$C$8:$C$507,$B15,'Meus Gastos'!$G$8:$G$507,6,'Meus Gastos'!$H$8:$H$507,$C$5))</f>
        <v>0</v>
      </c>
      <c r="J15" s="20" t="n">
        <f aca="false">IF($B15="","",SUMIFS('Meus Gastos'!$F$8:$F$507,'Meus Gastos'!$C$8:$C$507,$B15,'Meus Gastos'!$G$8:$G$507,7,'Meus Gastos'!$H$8:$H$507,$C$5))</f>
        <v>0</v>
      </c>
      <c r="K15" s="20" t="n">
        <f aca="false">IF($B15="","",SUMIFS('Meus Gastos'!$F$8:$F$507,'Meus Gastos'!$C$8:$C$507,$B15,'Meus Gastos'!$G$8:$G$507,8,'Meus Gastos'!$H$8:$H$507,$C$5))</f>
        <v>0</v>
      </c>
      <c r="L15" s="20" t="n">
        <f aca="false">IF($B15="","",SUMIFS('Meus Gastos'!$F$8:$F$507,'Meus Gastos'!$C$8:$C$507,$B15,'Meus Gastos'!$G$8:$G$507,9,'Meus Gastos'!$H$8:$H$507,$C$5))</f>
        <v>0</v>
      </c>
      <c r="M15" s="20" t="n">
        <f aca="false">IF($B15="","",SUMIFS('Meus Gastos'!$F$8:$F$507,'Meus Gastos'!$C$8:$C$507,$B15,'Meus Gastos'!$G$8:$G$507,10,'Meus Gastos'!$H$8:$H$507,$C$5))</f>
        <v>0</v>
      </c>
      <c r="N15" s="20" t="n">
        <f aca="false">IF($B15="","",SUMIFS('Meus Gastos'!$F$8:$F$507,'Meus Gastos'!$C$8:$C$507,$B15,'Meus Gastos'!$G$8:$G$507,11,'Meus Gastos'!$H$8:$H$507,$C$5))</f>
        <v>0</v>
      </c>
      <c r="O15" s="20" t="n">
        <f aca="false">IF($B15="","",SUMIFS('Meus Gastos'!$F$8:$F$507,'Meus Gastos'!$C$8:$C$507,$B15,'Meus Gastos'!$G$8:$G$507,12,'Meus Gastos'!$H$8:$H$507,$C$5))</f>
        <v>0</v>
      </c>
      <c r="P15" s="48" t="n">
        <f aca="false">IF($B15="","",SUM(D15:O15))</f>
        <v>0</v>
      </c>
      <c r="Q15" s="39" t="n">
        <f aca="false">IF(OR($B15="",$P$68=0),"",P15/$P$68)</f>
        <v>0</v>
      </c>
    </row>
    <row r="16" customFormat="false" ht="15" hidden="false" customHeight="false" outlineLevel="0" collapsed="false">
      <c r="B16" s="33" t="str">
        <f aca="false">IF(Listas!B13="","",Listas!B13)</f>
        <v>Plano de saúde</v>
      </c>
      <c r="C16" s="21" t="str">
        <f aca="false">IF(Listas!C13="","",Listas!C13)</f>
        <v>Pagar Contas</v>
      </c>
      <c r="D16" s="20" t="n">
        <f aca="false">IF($B16="","",SUMIFS('Meus Gastos'!$F$8:$F$507,'Meus Gastos'!$C$8:$C$507,$B16,'Meus Gastos'!$G$8:$G$507,1,'Meus Gastos'!$H$8:$H$507,$C$5))</f>
        <v>0</v>
      </c>
      <c r="E16" s="20" t="n">
        <f aca="false">IF($B16="","",SUMIFS('Meus Gastos'!$F$8:$F$507,'Meus Gastos'!$C$8:$C$507,$B16,'Meus Gastos'!$G$8:$G$507,2,'Meus Gastos'!$H$8:$H$507,$C$5))</f>
        <v>0</v>
      </c>
      <c r="F16" s="20" t="n">
        <f aca="false">IF($B16="","",SUMIFS('Meus Gastos'!$F$8:$F$507,'Meus Gastos'!$C$8:$C$507,$B16,'Meus Gastos'!$G$8:$G$507,3,'Meus Gastos'!$H$8:$H$507,$C$5))</f>
        <v>0</v>
      </c>
      <c r="G16" s="20" t="n">
        <f aca="false">IF($B16="","",SUMIFS('Meus Gastos'!$F$8:$F$507,'Meus Gastos'!$C$8:$C$507,$B16,'Meus Gastos'!$G$8:$G$507,4,'Meus Gastos'!$H$8:$H$507,$C$5))</f>
        <v>0</v>
      </c>
      <c r="H16" s="20" t="n">
        <f aca="false">IF($B16="","",SUMIFS('Meus Gastos'!$F$8:$F$507,'Meus Gastos'!$C$8:$C$507,$B16,'Meus Gastos'!$G$8:$G$507,5,'Meus Gastos'!$H$8:$H$507,$C$5))</f>
        <v>0</v>
      </c>
      <c r="I16" s="20" t="n">
        <f aca="false">IF($B16="","",SUMIFS('Meus Gastos'!$F$8:$F$507,'Meus Gastos'!$C$8:$C$507,$B16,'Meus Gastos'!$G$8:$G$507,6,'Meus Gastos'!$H$8:$H$507,$C$5))</f>
        <v>0</v>
      </c>
      <c r="J16" s="20" t="n">
        <f aca="false">IF($B16="","",SUMIFS('Meus Gastos'!$F$8:$F$507,'Meus Gastos'!$C$8:$C$507,$B16,'Meus Gastos'!$G$8:$G$507,7,'Meus Gastos'!$H$8:$H$507,$C$5))</f>
        <v>0</v>
      </c>
      <c r="K16" s="20" t="n">
        <f aca="false">IF($B16="","",SUMIFS('Meus Gastos'!$F$8:$F$507,'Meus Gastos'!$C$8:$C$507,$B16,'Meus Gastos'!$G$8:$G$507,8,'Meus Gastos'!$H$8:$H$507,$C$5))</f>
        <v>0</v>
      </c>
      <c r="L16" s="20" t="n">
        <f aca="false">IF($B16="","",SUMIFS('Meus Gastos'!$F$8:$F$507,'Meus Gastos'!$C$8:$C$507,$B16,'Meus Gastos'!$G$8:$G$507,9,'Meus Gastos'!$H$8:$H$507,$C$5))</f>
        <v>0</v>
      </c>
      <c r="M16" s="20" t="n">
        <f aca="false">IF($B16="","",SUMIFS('Meus Gastos'!$F$8:$F$507,'Meus Gastos'!$C$8:$C$507,$B16,'Meus Gastos'!$G$8:$G$507,10,'Meus Gastos'!$H$8:$H$507,$C$5))</f>
        <v>0</v>
      </c>
      <c r="N16" s="20" t="n">
        <f aca="false">IF($B16="","",SUMIFS('Meus Gastos'!$F$8:$F$507,'Meus Gastos'!$C$8:$C$507,$B16,'Meus Gastos'!$G$8:$G$507,11,'Meus Gastos'!$H$8:$H$507,$C$5))</f>
        <v>0</v>
      </c>
      <c r="O16" s="20" t="n">
        <f aca="false">IF($B16="","",SUMIFS('Meus Gastos'!$F$8:$F$507,'Meus Gastos'!$C$8:$C$507,$B16,'Meus Gastos'!$G$8:$G$507,12,'Meus Gastos'!$H$8:$H$507,$C$5))</f>
        <v>0</v>
      </c>
      <c r="P16" s="48" t="n">
        <f aca="false">IF($B16="","",SUM(D16:O16))</f>
        <v>0</v>
      </c>
      <c r="Q16" s="39" t="n">
        <f aca="false">IF(OR($B16="",$P$68=0),"",P16/$P$68)</f>
        <v>0</v>
      </c>
    </row>
    <row r="17" customFormat="false" ht="15" hidden="false" customHeight="false" outlineLevel="0" collapsed="false">
      <c r="B17" s="33" t="str">
        <f aca="false">IF(Listas!B14="","",Listas!B14)</f>
        <v>Escola / Faculdade</v>
      </c>
      <c r="C17" s="21" t="str">
        <f aca="false">IF(Listas!C14="","",Listas!C14)</f>
        <v>Pagar Contas</v>
      </c>
      <c r="D17" s="20" t="n">
        <f aca="false">IF($B17="","",SUMIFS('Meus Gastos'!$F$8:$F$507,'Meus Gastos'!$C$8:$C$507,$B17,'Meus Gastos'!$G$8:$G$507,1,'Meus Gastos'!$H$8:$H$507,$C$5))</f>
        <v>0</v>
      </c>
      <c r="E17" s="20" t="n">
        <f aca="false">IF($B17="","",SUMIFS('Meus Gastos'!$F$8:$F$507,'Meus Gastos'!$C$8:$C$507,$B17,'Meus Gastos'!$G$8:$G$507,2,'Meus Gastos'!$H$8:$H$507,$C$5))</f>
        <v>0</v>
      </c>
      <c r="F17" s="20" t="n">
        <f aca="false">IF($B17="","",SUMIFS('Meus Gastos'!$F$8:$F$507,'Meus Gastos'!$C$8:$C$507,$B17,'Meus Gastos'!$G$8:$G$507,3,'Meus Gastos'!$H$8:$H$507,$C$5))</f>
        <v>0</v>
      </c>
      <c r="G17" s="20" t="n">
        <f aca="false">IF($B17="","",SUMIFS('Meus Gastos'!$F$8:$F$507,'Meus Gastos'!$C$8:$C$507,$B17,'Meus Gastos'!$G$8:$G$507,4,'Meus Gastos'!$H$8:$H$507,$C$5))</f>
        <v>0</v>
      </c>
      <c r="H17" s="20" t="n">
        <f aca="false">IF($B17="","",SUMIFS('Meus Gastos'!$F$8:$F$507,'Meus Gastos'!$C$8:$C$507,$B17,'Meus Gastos'!$G$8:$G$507,5,'Meus Gastos'!$H$8:$H$507,$C$5))</f>
        <v>0</v>
      </c>
      <c r="I17" s="20" t="n">
        <f aca="false">IF($B17="","",SUMIFS('Meus Gastos'!$F$8:$F$507,'Meus Gastos'!$C$8:$C$507,$B17,'Meus Gastos'!$G$8:$G$507,6,'Meus Gastos'!$H$8:$H$507,$C$5))</f>
        <v>0</v>
      </c>
      <c r="J17" s="20" t="n">
        <f aca="false">IF($B17="","",SUMIFS('Meus Gastos'!$F$8:$F$507,'Meus Gastos'!$C$8:$C$507,$B17,'Meus Gastos'!$G$8:$G$507,7,'Meus Gastos'!$H$8:$H$507,$C$5))</f>
        <v>0</v>
      </c>
      <c r="K17" s="20" t="n">
        <f aca="false">IF($B17="","",SUMIFS('Meus Gastos'!$F$8:$F$507,'Meus Gastos'!$C$8:$C$507,$B17,'Meus Gastos'!$G$8:$G$507,8,'Meus Gastos'!$H$8:$H$507,$C$5))</f>
        <v>0</v>
      </c>
      <c r="L17" s="20" t="n">
        <f aca="false">IF($B17="","",SUMIFS('Meus Gastos'!$F$8:$F$507,'Meus Gastos'!$C$8:$C$507,$B17,'Meus Gastos'!$G$8:$G$507,9,'Meus Gastos'!$H$8:$H$507,$C$5))</f>
        <v>0</v>
      </c>
      <c r="M17" s="20" t="n">
        <f aca="false">IF($B17="","",SUMIFS('Meus Gastos'!$F$8:$F$507,'Meus Gastos'!$C$8:$C$507,$B17,'Meus Gastos'!$G$8:$G$507,10,'Meus Gastos'!$H$8:$H$507,$C$5))</f>
        <v>0</v>
      </c>
      <c r="N17" s="20" t="n">
        <f aca="false">IF($B17="","",SUMIFS('Meus Gastos'!$F$8:$F$507,'Meus Gastos'!$C$8:$C$507,$B17,'Meus Gastos'!$G$8:$G$507,11,'Meus Gastos'!$H$8:$H$507,$C$5))</f>
        <v>0</v>
      </c>
      <c r="O17" s="20" t="n">
        <f aca="false">IF($B17="","",SUMIFS('Meus Gastos'!$F$8:$F$507,'Meus Gastos'!$C$8:$C$507,$B17,'Meus Gastos'!$G$8:$G$507,12,'Meus Gastos'!$H$8:$H$507,$C$5))</f>
        <v>0</v>
      </c>
      <c r="P17" s="48" t="n">
        <f aca="false">IF($B17="","",SUM(D17:O17))</f>
        <v>0</v>
      </c>
      <c r="Q17" s="39" t="n">
        <f aca="false">IF(OR($B17="",$P$68=0),"",P17/$P$68)</f>
        <v>0</v>
      </c>
    </row>
    <row r="18" customFormat="false" ht="15" hidden="false" customHeight="false" outlineLevel="0" collapsed="false">
      <c r="B18" s="33" t="str">
        <f aca="false">IF(Listas!B15="","",Listas!B15)</f>
        <v>Gasolina</v>
      </c>
      <c r="C18" s="21" t="str">
        <f aca="false">IF(Listas!C15="","",Listas!C15)</f>
        <v>Pagar Contas</v>
      </c>
      <c r="D18" s="20" t="n">
        <f aca="false">IF($B18="","",SUMIFS('Meus Gastos'!$F$8:$F$507,'Meus Gastos'!$C$8:$C$507,$B18,'Meus Gastos'!$G$8:$G$507,1,'Meus Gastos'!$H$8:$H$507,$C$5))</f>
        <v>400</v>
      </c>
      <c r="E18" s="20" t="n">
        <f aca="false">IF($B18="","",SUMIFS('Meus Gastos'!$F$8:$F$507,'Meus Gastos'!$C$8:$C$507,$B18,'Meus Gastos'!$G$8:$G$507,2,'Meus Gastos'!$H$8:$H$507,$C$5))</f>
        <v>0</v>
      </c>
      <c r="F18" s="20" t="n">
        <f aca="false">IF($B18="","",SUMIFS('Meus Gastos'!$F$8:$F$507,'Meus Gastos'!$C$8:$C$507,$B18,'Meus Gastos'!$G$8:$G$507,3,'Meus Gastos'!$H$8:$H$507,$C$5))</f>
        <v>0</v>
      </c>
      <c r="G18" s="20" t="n">
        <f aca="false">IF($B18="","",SUMIFS('Meus Gastos'!$F$8:$F$507,'Meus Gastos'!$C$8:$C$507,$B18,'Meus Gastos'!$G$8:$G$507,4,'Meus Gastos'!$H$8:$H$507,$C$5))</f>
        <v>0</v>
      </c>
      <c r="H18" s="20" t="n">
        <f aca="false">IF($B18="","",SUMIFS('Meus Gastos'!$F$8:$F$507,'Meus Gastos'!$C$8:$C$507,$B18,'Meus Gastos'!$G$8:$G$507,5,'Meus Gastos'!$H$8:$H$507,$C$5))</f>
        <v>0</v>
      </c>
      <c r="I18" s="20" t="n">
        <f aca="false">IF($B18="","",SUMIFS('Meus Gastos'!$F$8:$F$507,'Meus Gastos'!$C$8:$C$507,$B18,'Meus Gastos'!$G$8:$G$507,6,'Meus Gastos'!$H$8:$H$507,$C$5))</f>
        <v>0</v>
      </c>
      <c r="J18" s="20" t="n">
        <f aca="false">IF($B18="","",SUMIFS('Meus Gastos'!$F$8:$F$507,'Meus Gastos'!$C$8:$C$507,$B18,'Meus Gastos'!$G$8:$G$507,7,'Meus Gastos'!$H$8:$H$507,$C$5))</f>
        <v>0</v>
      </c>
      <c r="K18" s="20" t="n">
        <f aca="false">IF($B18="","",SUMIFS('Meus Gastos'!$F$8:$F$507,'Meus Gastos'!$C$8:$C$507,$B18,'Meus Gastos'!$G$8:$G$507,8,'Meus Gastos'!$H$8:$H$507,$C$5))</f>
        <v>0</v>
      </c>
      <c r="L18" s="20" t="n">
        <f aca="false">IF($B18="","",SUMIFS('Meus Gastos'!$F$8:$F$507,'Meus Gastos'!$C$8:$C$507,$B18,'Meus Gastos'!$G$8:$G$507,9,'Meus Gastos'!$H$8:$H$507,$C$5))</f>
        <v>0</v>
      </c>
      <c r="M18" s="20" t="n">
        <f aca="false">IF($B18="","",SUMIFS('Meus Gastos'!$F$8:$F$507,'Meus Gastos'!$C$8:$C$507,$B18,'Meus Gastos'!$G$8:$G$507,10,'Meus Gastos'!$H$8:$H$507,$C$5))</f>
        <v>0</v>
      </c>
      <c r="N18" s="20" t="n">
        <f aca="false">IF($B18="","",SUMIFS('Meus Gastos'!$F$8:$F$507,'Meus Gastos'!$C$8:$C$507,$B18,'Meus Gastos'!$G$8:$G$507,11,'Meus Gastos'!$H$8:$H$507,$C$5))</f>
        <v>0</v>
      </c>
      <c r="O18" s="20" t="n">
        <f aca="false">IF($B18="","",SUMIFS('Meus Gastos'!$F$8:$F$507,'Meus Gastos'!$C$8:$C$507,$B18,'Meus Gastos'!$G$8:$G$507,12,'Meus Gastos'!$H$8:$H$507,$C$5))</f>
        <v>0</v>
      </c>
      <c r="P18" s="48" t="n">
        <f aca="false">IF($B18="","",SUM(D18:O18))</f>
        <v>400</v>
      </c>
      <c r="Q18" s="39" t="n">
        <f aca="false">IF(OR($B18="",$P$68=0),"",P18/$P$68)</f>
        <v>0.0888888888888889</v>
      </c>
    </row>
    <row r="19" customFormat="false" ht="15" hidden="false" customHeight="false" outlineLevel="0" collapsed="false">
      <c r="B19" s="33" t="str">
        <f aca="false">IF(Listas!B16="","",Listas!B16)</f>
        <v>Transporte / Aplicativo</v>
      </c>
      <c r="C19" s="21" t="str">
        <f aca="false">IF(Listas!C16="","",Listas!C16)</f>
        <v>Pagar Contas</v>
      </c>
      <c r="D19" s="20" t="n">
        <f aca="false">IF($B19="","",SUMIFS('Meus Gastos'!$F$8:$F$507,'Meus Gastos'!$C$8:$C$507,$B19,'Meus Gastos'!$G$8:$G$507,1,'Meus Gastos'!$H$8:$H$507,$C$5))</f>
        <v>0</v>
      </c>
      <c r="E19" s="20" t="n">
        <f aca="false">IF($B19="","",SUMIFS('Meus Gastos'!$F$8:$F$507,'Meus Gastos'!$C$8:$C$507,$B19,'Meus Gastos'!$G$8:$G$507,2,'Meus Gastos'!$H$8:$H$507,$C$5))</f>
        <v>0</v>
      </c>
      <c r="F19" s="20" t="n">
        <f aca="false">IF($B19="","",SUMIFS('Meus Gastos'!$F$8:$F$507,'Meus Gastos'!$C$8:$C$507,$B19,'Meus Gastos'!$G$8:$G$507,3,'Meus Gastos'!$H$8:$H$507,$C$5))</f>
        <v>0</v>
      </c>
      <c r="G19" s="20" t="n">
        <f aca="false">IF($B19="","",SUMIFS('Meus Gastos'!$F$8:$F$507,'Meus Gastos'!$C$8:$C$507,$B19,'Meus Gastos'!$G$8:$G$507,4,'Meus Gastos'!$H$8:$H$507,$C$5))</f>
        <v>0</v>
      </c>
      <c r="H19" s="20" t="n">
        <f aca="false">IF($B19="","",SUMIFS('Meus Gastos'!$F$8:$F$507,'Meus Gastos'!$C$8:$C$507,$B19,'Meus Gastos'!$G$8:$G$507,5,'Meus Gastos'!$H$8:$H$507,$C$5))</f>
        <v>0</v>
      </c>
      <c r="I19" s="20" t="n">
        <f aca="false">IF($B19="","",SUMIFS('Meus Gastos'!$F$8:$F$507,'Meus Gastos'!$C$8:$C$507,$B19,'Meus Gastos'!$G$8:$G$507,6,'Meus Gastos'!$H$8:$H$507,$C$5))</f>
        <v>0</v>
      </c>
      <c r="J19" s="20" t="n">
        <f aca="false">IF($B19="","",SUMIFS('Meus Gastos'!$F$8:$F$507,'Meus Gastos'!$C$8:$C$507,$B19,'Meus Gastos'!$G$8:$G$507,7,'Meus Gastos'!$H$8:$H$507,$C$5))</f>
        <v>0</v>
      </c>
      <c r="K19" s="20" t="n">
        <f aca="false">IF($B19="","",SUMIFS('Meus Gastos'!$F$8:$F$507,'Meus Gastos'!$C$8:$C$507,$B19,'Meus Gastos'!$G$8:$G$507,8,'Meus Gastos'!$H$8:$H$507,$C$5))</f>
        <v>0</v>
      </c>
      <c r="L19" s="20" t="n">
        <f aca="false">IF($B19="","",SUMIFS('Meus Gastos'!$F$8:$F$507,'Meus Gastos'!$C$8:$C$507,$B19,'Meus Gastos'!$G$8:$G$507,9,'Meus Gastos'!$H$8:$H$507,$C$5))</f>
        <v>0</v>
      </c>
      <c r="M19" s="20" t="n">
        <f aca="false">IF($B19="","",SUMIFS('Meus Gastos'!$F$8:$F$507,'Meus Gastos'!$C$8:$C$507,$B19,'Meus Gastos'!$G$8:$G$507,10,'Meus Gastos'!$H$8:$H$507,$C$5))</f>
        <v>0</v>
      </c>
      <c r="N19" s="20" t="n">
        <f aca="false">IF($B19="","",SUMIFS('Meus Gastos'!$F$8:$F$507,'Meus Gastos'!$C$8:$C$507,$B19,'Meus Gastos'!$G$8:$G$507,11,'Meus Gastos'!$H$8:$H$507,$C$5))</f>
        <v>0</v>
      </c>
      <c r="O19" s="20" t="n">
        <f aca="false">IF($B19="","",SUMIFS('Meus Gastos'!$F$8:$F$507,'Meus Gastos'!$C$8:$C$507,$B19,'Meus Gastos'!$G$8:$G$507,12,'Meus Gastos'!$H$8:$H$507,$C$5))</f>
        <v>0</v>
      </c>
      <c r="P19" s="48" t="n">
        <f aca="false">IF($B19="","",SUM(D19:O19))</f>
        <v>0</v>
      </c>
      <c r="Q19" s="39" t="n">
        <f aca="false">IF(OR($B19="",$P$68=0),"",P19/$P$68)</f>
        <v>0</v>
      </c>
    </row>
    <row r="20" customFormat="false" ht="15" hidden="false" customHeight="false" outlineLevel="0" collapsed="false">
      <c r="B20" s="33" t="str">
        <f aca="false">IF(Listas!B17="","",Listas!B17)</f>
        <v>Prestação do carro</v>
      </c>
      <c r="C20" s="21" t="str">
        <f aca="false">IF(Listas!C17="","",Listas!C17)</f>
        <v>Pagar Contas</v>
      </c>
      <c r="D20" s="20" t="n">
        <f aca="false">IF($B20="","",SUMIFS('Meus Gastos'!$F$8:$F$507,'Meus Gastos'!$C$8:$C$507,$B20,'Meus Gastos'!$G$8:$G$507,1,'Meus Gastos'!$H$8:$H$507,$C$5))</f>
        <v>400</v>
      </c>
      <c r="E20" s="20" t="n">
        <f aca="false">IF($B20="","",SUMIFS('Meus Gastos'!$F$8:$F$507,'Meus Gastos'!$C$8:$C$507,$B20,'Meus Gastos'!$G$8:$G$507,2,'Meus Gastos'!$H$8:$H$507,$C$5))</f>
        <v>0</v>
      </c>
      <c r="F20" s="20" t="n">
        <f aca="false">IF($B20="","",SUMIFS('Meus Gastos'!$F$8:$F$507,'Meus Gastos'!$C$8:$C$507,$B20,'Meus Gastos'!$G$8:$G$507,3,'Meus Gastos'!$H$8:$H$507,$C$5))</f>
        <v>0</v>
      </c>
      <c r="G20" s="20" t="n">
        <f aca="false">IF($B20="","",SUMIFS('Meus Gastos'!$F$8:$F$507,'Meus Gastos'!$C$8:$C$507,$B20,'Meus Gastos'!$G$8:$G$507,4,'Meus Gastos'!$H$8:$H$507,$C$5))</f>
        <v>0</v>
      </c>
      <c r="H20" s="20" t="n">
        <f aca="false">IF($B20="","",SUMIFS('Meus Gastos'!$F$8:$F$507,'Meus Gastos'!$C$8:$C$507,$B20,'Meus Gastos'!$G$8:$G$507,5,'Meus Gastos'!$H$8:$H$507,$C$5))</f>
        <v>0</v>
      </c>
      <c r="I20" s="20" t="n">
        <f aca="false">IF($B20="","",SUMIFS('Meus Gastos'!$F$8:$F$507,'Meus Gastos'!$C$8:$C$507,$B20,'Meus Gastos'!$G$8:$G$507,6,'Meus Gastos'!$H$8:$H$507,$C$5))</f>
        <v>0</v>
      </c>
      <c r="J20" s="20" t="n">
        <f aca="false">IF($B20="","",SUMIFS('Meus Gastos'!$F$8:$F$507,'Meus Gastos'!$C$8:$C$507,$B20,'Meus Gastos'!$G$8:$G$507,7,'Meus Gastos'!$H$8:$H$507,$C$5))</f>
        <v>0</v>
      </c>
      <c r="K20" s="20" t="n">
        <f aca="false">IF($B20="","",SUMIFS('Meus Gastos'!$F$8:$F$507,'Meus Gastos'!$C$8:$C$507,$B20,'Meus Gastos'!$G$8:$G$507,8,'Meus Gastos'!$H$8:$H$507,$C$5))</f>
        <v>0</v>
      </c>
      <c r="L20" s="20" t="n">
        <f aca="false">IF($B20="","",SUMIFS('Meus Gastos'!$F$8:$F$507,'Meus Gastos'!$C$8:$C$507,$B20,'Meus Gastos'!$G$8:$G$507,9,'Meus Gastos'!$H$8:$H$507,$C$5))</f>
        <v>0</v>
      </c>
      <c r="M20" s="20" t="n">
        <f aca="false">IF($B20="","",SUMIFS('Meus Gastos'!$F$8:$F$507,'Meus Gastos'!$C$8:$C$507,$B20,'Meus Gastos'!$G$8:$G$507,10,'Meus Gastos'!$H$8:$H$507,$C$5))</f>
        <v>0</v>
      </c>
      <c r="N20" s="20" t="n">
        <f aca="false">IF($B20="","",SUMIFS('Meus Gastos'!$F$8:$F$507,'Meus Gastos'!$C$8:$C$507,$B20,'Meus Gastos'!$G$8:$G$507,11,'Meus Gastos'!$H$8:$H$507,$C$5))</f>
        <v>0</v>
      </c>
      <c r="O20" s="20" t="n">
        <f aca="false">IF($B20="","",SUMIFS('Meus Gastos'!$F$8:$F$507,'Meus Gastos'!$C$8:$C$507,$B20,'Meus Gastos'!$G$8:$G$507,12,'Meus Gastos'!$H$8:$H$507,$C$5))</f>
        <v>0</v>
      </c>
      <c r="P20" s="48" t="n">
        <f aca="false">IF($B20="","",SUM(D20:O20))</f>
        <v>400</v>
      </c>
      <c r="Q20" s="39" t="n">
        <f aca="false">IF(OR($B20="",$P$68=0),"",P20/$P$68)</f>
        <v>0.0888888888888889</v>
      </c>
    </row>
    <row r="21" customFormat="false" ht="15" hidden="false" customHeight="false" outlineLevel="0" collapsed="false">
      <c r="B21" s="33" t="str">
        <f aca="false">IF(Listas!B18="","",Listas!B18)</f>
        <v>Manutenção do carro</v>
      </c>
      <c r="C21" s="21" t="str">
        <f aca="false">IF(Listas!C18="","",Listas!C18)</f>
        <v>Pagar Contas</v>
      </c>
      <c r="D21" s="20" t="n">
        <f aca="false">IF($B21="","",SUMIFS('Meus Gastos'!$F$8:$F$507,'Meus Gastos'!$C$8:$C$507,$B21,'Meus Gastos'!$G$8:$G$507,1,'Meus Gastos'!$H$8:$H$507,$C$5))</f>
        <v>0</v>
      </c>
      <c r="E21" s="20" t="n">
        <f aca="false">IF($B21="","",SUMIFS('Meus Gastos'!$F$8:$F$507,'Meus Gastos'!$C$8:$C$507,$B21,'Meus Gastos'!$G$8:$G$507,2,'Meus Gastos'!$H$8:$H$507,$C$5))</f>
        <v>0</v>
      </c>
      <c r="F21" s="20" t="n">
        <f aca="false">IF($B21="","",SUMIFS('Meus Gastos'!$F$8:$F$507,'Meus Gastos'!$C$8:$C$507,$B21,'Meus Gastos'!$G$8:$G$507,3,'Meus Gastos'!$H$8:$H$507,$C$5))</f>
        <v>0</v>
      </c>
      <c r="G21" s="20" t="n">
        <f aca="false">IF($B21="","",SUMIFS('Meus Gastos'!$F$8:$F$507,'Meus Gastos'!$C$8:$C$507,$B21,'Meus Gastos'!$G$8:$G$507,4,'Meus Gastos'!$H$8:$H$507,$C$5))</f>
        <v>0</v>
      </c>
      <c r="H21" s="20" t="n">
        <f aca="false">IF($B21="","",SUMIFS('Meus Gastos'!$F$8:$F$507,'Meus Gastos'!$C$8:$C$507,$B21,'Meus Gastos'!$G$8:$G$507,5,'Meus Gastos'!$H$8:$H$507,$C$5))</f>
        <v>0</v>
      </c>
      <c r="I21" s="20" t="n">
        <f aca="false">IF($B21="","",SUMIFS('Meus Gastos'!$F$8:$F$507,'Meus Gastos'!$C$8:$C$507,$B21,'Meus Gastos'!$G$8:$G$507,6,'Meus Gastos'!$H$8:$H$507,$C$5))</f>
        <v>0</v>
      </c>
      <c r="J21" s="20" t="n">
        <f aca="false">IF($B21="","",SUMIFS('Meus Gastos'!$F$8:$F$507,'Meus Gastos'!$C$8:$C$507,$B21,'Meus Gastos'!$G$8:$G$507,7,'Meus Gastos'!$H$8:$H$507,$C$5))</f>
        <v>0</v>
      </c>
      <c r="K21" s="20" t="n">
        <f aca="false">IF($B21="","",SUMIFS('Meus Gastos'!$F$8:$F$507,'Meus Gastos'!$C$8:$C$507,$B21,'Meus Gastos'!$G$8:$G$507,8,'Meus Gastos'!$H$8:$H$507,$C$5))</f>
        <v>0</v>
      </c>
      <c r="L21" s="20" t="n">
        <f aca="false">IF($B21="","",SUMIFS('Meus Gastos'!$F$8:$F$507,'Meus Gastos'!$C$8:$C$507,$B21,'Meus Gastos'!$G$8:$G$507,9,'Meus Gastos'!$H$8:$H$507,$C$5))</f>
        <v>0</v>
      </c>
      <c r="M21" s="20" t="n">
        <f aca="false">IF($B21="","",SUMIFS('Meus Gastos'!$F$8:$F$507,'Meus Gastos'!$C$8:$C$507,$B21,'Meus Gastos'!$G$8:$G$507,10,'Meus Gastos'!$H$8:$H$507,$C$5))</f>
        <v>0</v>
      </c>
      <c r="N21" s="20" t="n">
        <f aca="false">IF($B21="","",SUMIFS('Meus Gastos'!$F$8:$F$507,'Meus Gastos'!$C$8:$C$507,$B21,'Meus Gastos'!$G$8:$G$507,11,'Meus Gastos'!$H$8:$H$507,$C$5))</f>
        <v>0</v>
      </c>
      <c r="O21" s="20" t="n">
        <f aca="false">IF($B21="","",SUMIFS('Meus Gastos'!$F$8:$F$507,'Meus Gastos'!$C$8:$C$507,$B21,'Meus Gastos'!$G$8:$G$507,12,'Meus Gastos'!$H$8:$H$507,$C$5))</f>
        <v>0</v>
      </c>
      <c r="P21" s="48" t="n">
        <f aca="false">IF($B21="","",SUM(D21:O21))</f>
        <v>0</v>
      </c>
      <c r="Q21" s="39" t="n">
        <f aca="false">IF(OR($B21="",$P$68=0),"",P21/$P$68)</f>
        <v>0</v>
      </c>
    </row>
    <row r="22" customFormat="false" ht="15" hidden="false" customHeight="false" outlineLevel="0" collapsed="false">
      <c r="B22" s="33" t="str">
        <f aca="false">IF(Listas!B19="","",Listas!B19)</f>
        <v>Seguros</v>
      </c>
      <c r="C22" s="21" t="str">
        <f aca="false">IF(Listas!C19="","",Listas!C19)</f>
        <v>Pagar Contas</v>
      </c>
      <c r="D22" s="20" t="n">
        <f aca="false">IF($B22="","",SUMIFS('Meus Gastos'!$F$8:$F$507,'Meus Gastos'!$C$8:$C$507,$B22,'Meus Gastos'!$G$8:$G$507,1,'Meus Gastos'!$H$8:$H$507,$C$5))</f>
        <v>0</v>
      </c>
      <c r="E22" s="20" t="n">
        <f aca="false">IF($B22="","",SUMIFS('Meus Gastos'!$F$8:$F$507,'Meus Gastos'!$C$8:$C$507,$B22,'Meus Gastos'!$G$8:$G$507,2,'Meus Gastos'!$H$8:$H$507,$C$5))</f>
        <v>0</v>
      </c>
      <c r="F22" s="20" t="n">
        <f aca="false">IF($B22="","",SUMIFS('Meus Gastos'!$F$8:$F$507,'Meus Gastos'!$C$8:$C$507,$B22,'Meus Gastos'!$G$8:$G$507,3,'Meus Gastos'!$H$8:$H$507,$C$5))</f>
        <v>0</v>
      </c>
      <c r="G22" s="20" t="n">
        <f aca="false">IF($B22="","",SUMIFS('Meus Gastos'!$F$8:$F$507,'Meus Gastos'!$C$8:$C$507,$B22,'Meus Gastos'!$G$8:$G$507,4,'Meus Gastos'!$H$8:$H$507,$C$5))</f>
        <v>0</v>
      </c>
      <c r="H22" s="20" t="n">
        <f aca="false">IF($B22="","",SUMIFS('Meus Gastos'!$F$8:$F$507,'Meus Gastos'!$C$8:$C$507,$B22,'Meus Gastos'!$G$8:$G$507,5,'Meus Gastos'!$H$8:$H$507,$C$5))</f>
        <v>0</v>
      </c>
      <c r="I22" s="20" t="n">
        <f aca="false">IF($B22="","",SUMIFS('Meus Gastos'!$F$8:$F$507,'Meus Gastos'!$C$8:$C$507,$B22,'Meus Gastos'!$G$8:$G$507,6,'Meus Gastos'!$H$8:$H$507,$C$5))</f>
        <v>0</v>
      </c>
      <c r="J22" s="20" t="n">
        <f aca="false">IF($B22="","",SUMIFS('Meus Gastos'!$F$8:$F$507,'Meus Gastos'!$C$8:$C$507,$B22,'Meus Gastos'!$G$8:$G$507,7,'Meus Gastos'!$H$8:$H$507,$C$5))</f>
        <v>0</v>
      </c>
      <c r="K22" s="20" t="n">
        <f aca="false">IF($B22="","",SUMIFS('Meus Gastos'!$F$8:$F$507,'Meus Gastos'!$C$8:$C$507,$B22,'Meus Gastos'!$G$8:$G$507,8,'Meus Gastos'!$H$8:$H$507,$C$5))</f>
        <v>0</v>
      </c>
      <c r="L22" s="20" t="n">
        <f aca="false">IF($B22="","",SUMIFS('Meus Gastos'!$F$8:$F$507,'Meus Gastos'!$C$8:$C$507,$B22,'Meus Gastos'!$G$8:$G$507,9,'Meus Gastos'!$H$8:$H$507,$C$5))</f>
        <v>0</v>
      </c>
      <c r="M22" s="20" t="n">
        <f aca="false">IF($B22="","",SUMIFS('Meus Gastos'!$F$8:$F$507,'Meus Gastos'!$C$8:$C$507,$B22,'Meus Gastos'!$G$8:$G$507,10,'Meus Gastos'!$H$8:$H$507,$C$5))</f>
        <v>0</v>
      </c>
      <c r="N22" s="20" t="n">
        <f aca="false">IF($B22="","",SUMIFS('Meus Gastos'!$F$8:$F$507,'Meus Gastos'!$C$8:$C$507,$B22,'Meus Gastos'!$G$8:$G$507,11,'Meus Gastos'!$H$8:$H$507,$C$5))</f>
        <v>0</v>
      </c>
      <c r="O22" s="20" t="n">
        <f aca="false">IF($B22="","",SUMIFS('Meus Gastos'!$F$8:$F$507,'Meus Gastos'!$C$8:$C$507,$B22,'Meus Gastos'!$G$8:$G$507,12,'Meus Gastos'!$H$8:$H$507,$C$5))</f>
        <v>0</v>
      </c>
      <c r="P22" s="48" t="n">
        <f aca="false">IF($B22="","",SUM(D22:O22))</f>
        <v>0</v>
      </c>
      <c r="Q22" s="39" t="n">
        <f aca="false">IF(OR($B22="",$P$68=0),"",P22/$P$68)</f>
        <v>0</v>
      </c>
    </row>
    <row r="23" customFormat="false" ht="15" hidden="false" customHeight="false" outlineLevel="0" collapsed="false">
      <c r="B23" s="33" t="str">
        <f aca="false">IF(Listas!B20="","",Listas!B20)</f>
        <v>Impostos (IPTU, IPVA)</v>
      </c>
      <c r="C23" s="21" t="str">
        <f aca="false">IF(Listas!C20="","",Listas!C20)</f>
        <v>Pagar Contas</v>
      </c>
      <c r="D23" s="20" t="n">
        <f aca="false">IF($B23="","",SUMIFS('Meus Gastos'!$F$8:$F$507,'Meus Gastos'!$C$8:$C$507,$B23,'Meus Gastos'!$G$8:$G$507,1,'Meus Gastos'!$H$8:$H$507,$C$5))</f>
        <v>0</v>
      </c>
      <c r="E23" s="20" t="n">
        <f aca="false">IF($B23="","",SUMIFS('Meus Gastos'!$F$8:$F$507,'Meus Gastos'!$C$8:$C$507,$B23,'Meus Gastos'!$G$8:$G$507,2,'Meus Gastos'!$H$8:$H$507,$C$5))</f>
        <v>0</v>
      </c>
      <c r="F23" s="20" t="n">
        <f aca="false">IF($B23="","",SUMIFS('Meus Gastos'!$F$8:$F$507,'Meus Gastos'!$C$8:$C$507,$B23,'Meus Gastos'!$G$8:$G$507,3,'Meus Gastos'!$H$8:$H$507,$C$5))</f>
        <v>0</v>
      </c>
      <c r="G23" s="20" t="n">
        <f aca="false">IF($B23="","",SUMIFS('Meus Gastos'!$F$8:$F$507,'Meus Gastos'!$C$8:$C$507,$B23,'Meus Gastos'!$G$8:$G$507,4,'Meus Gastos'!$H$8:$H$507,$C$5))</f>
        <v>0</v>
      </c>
      <c r="H23" s="20" t="n">
        <f aca="false">IF($B23="","",SUMIFS('Meus Gastos'!$F$8:$F$507,'Meus Gastos'!$C$8:$C$507,$B23,'Meus Gastos'!$G$8:$G$507,5,'Meus Gastos'!$H$8:$H$507,$C$5))</f>
        <v>0</v>
      </c>
      <c r="I23" s="20" t="n">
        <f aca="false">IF($B23="","",SUMIFS('Meus Gastos'!$F$8:$F$507,'Meus Gastos'!$C$8:$C$507,$B23,'Meus Gastos'!$G$8:$G$507,6,'Meus Gastos'!$H$8:$H$507,$C$5))</f>
        <v>0</v>
      </c>
      <c r="J23" s="20" t="n">
        <f aca="false">IF($B23="","",SUMIFS('Meus Gastos'!$F$8:$F$507,'Meus Gastos'!$C$8:$C$507,$B23,'Meus Gastos'!$G$8:$G$507,7,'Meus Gastos'!$H$8:$H$507,$C$5))</f>
        <v>0</v>
      </c>
      <c r="K23" s="20" t="n">
        <f aca="false">IF($B23="","",SUMIFS('Meus Gastos'!$F$8:$F$507,'Meus Gastos'!$C$8:$C$507,$B23,'Meus Gastos'!$G$8:$G$507,8,'Meus Gastos'!$H$8:$H$507,$C$5))</f>
        <v>0</v>
      </c>
      <c r="L23" s="20" t="n">
        <f aca="false">IF($B23="","",SUMIFS('Meus Gastos'!$F$8:$F$507,'Meus Gastos'!$C$8:$C$507,$B23,'Meus Gastos'!$G$8:$G$507,9,'Meus Gastos'!$H$8:$H$507,$C$5))</f>
        <v>0</v>
      </c>
      <c r="M23" s="20" t="n">
        <f aca="false">IF($B23="","",SUMIFS('Meus Gastos'!$F$8:$F$507,'Meus Gastos'!$C$8:$C$507,$B23,'Meus Gastos'!$G$8:$G$507,10,'Meus Gastos'!$H$8:$H$507,$C$5))</f>
        <v>0</v>
      </c>
      <c r="N23" s="20" t="n">
        <f aca="false">IF($B23="","",SUMIFS('Meus Gastos'!$F$8:$F$507,'Meus Gastos'!$C$8:$C$507,$B23,'Meus Gastos'!$G$8:$G$507,11,'Meus Gastos'!$H$8:$H$507,$C$5))</f>
        <v>0</v>
      </c>
      <c r="O23" s="20" t="n">
        <f aca="false">IF($B23="","",SUMIFS('Meus Gastos'!$F$8:$F$507,'Meus Gastos'!$C$8:$C$507,$B23,'Meus Gastos'!$G$8:$G$507,12,'Meus Gastos'!$H$8:$H$507,$C$5))</f>
        <v>0</v>
      </c>
      <c r="P23" s="48" t="n">
        <f aca="false">IF($B23="","",SUM(D23:O23))</f>
        <v>0</v>
      </c>
      <c r="Q23" s="39" t="n">
        <f aca="false">IF(OR($B23="",$P$68=0),"",P23/$P$68)</f>
        <v>0</v>
      </c>
    </row>
    <row r="24" customFormat="false" ht="15" hidden="false" customHeight="false" outlineLevel="0" collapsed="false">
      <c r="B24" s="33" t="str">
        <f aca="false">IF(Listas!B21="","",Listas!B21)</f>
        <v>Cartão de crédito / Empréstimos</v>
      </c>
      <c r="C24" s="21" t="str">
        <f aca="false">IF(Listas!C21="","",Listas!C21)</f>
        <v>Pagar Contas</v>
      </c>
      <c r="D24" s="20" t="n">
        <f aca="false">IF($B24="","",SUMIFS('Meus Gastos'!$F$8:$F$507,'Meus Gastos'!$C$8:$C$507,$B24,'Meus Gastos'!$G$8:$G$507,1,'Meus Gastos'!$H$8:$H$507,$C$5))</f>
        <v>0</v>
      </c>
      <c r="E24" s="20" t="n">
        <f aca="false">IF($B24="","",SUMIFS('Meus Gastos'!$F$8:$F$507,'Meus Gastos'!$C$8:$C$507,$B24,'Meus Gastos'!$G$8:$G$507,2,'Meus Gastos'!$H$8:$H$507,$C$5))</f>
        <v>0</v>
      </c>
      <c r="F24" s="20" t="n">
        <f aca="false">IF($B24="","",SUMIFS('Meus Gastos'!$F$8:$F$507,'Meus Gastos'!$C$8:$C$507,$B24,'Meus Gastos'!$G$8:$G$507,3,'Meus Gastos'!$H$8:$H$507,$C$5))</f>
        <v>0</v>
      </c>
      <c r="G24" s="20" t="n">
        <f aca="false">IF($B24="","",SUMIFS('Meus Gastos'!$F$8:$F$507,'Meus Gastos'!$C$8:$C$507,$B24,'Meus Gastos'!$G$8:$G$507,4,'Meus Gastos'!$H$8:$H$507,$C$5))</f>
        <v>0</v>
      </c>
      <c r="H24" s="20" t="n">
        <f aca="false">IF($B24="","",SUMIFS('Meus Gastos'!$F$8:$F$507,'Meus Gastos'!$C$8:$C$507,$B24,'Meus Gastos'!$G$8:$G$507,5,'Meus Gastos'!$H$8:$H$507,$C$5))</f>
        <v>0</v>
      </c>
      <c r="I24" s="20" t="n">
        <f aca="false">IF($B24="","",SUMIFS('Meus Gastos'!$F$8:$F$507,'Meus Gastos'!$C$8:$C$507,$B24,'Meus Gastos'!$G$8:$G$507,6,'Meus Gastos'!$H$8:$H$507,$C$5))</f>
        <v>0</v>
      </c>
      <c r="J24" s="20" t="n">
        <f aca="false">IF($B24="","",SUMIFS('Meus Gastos'!$F$8:$F$507,'Meus Gastos'!$C$8:$C$507,$B24,'Meus Gastos'!$G$8:$G$507,7,'Meus Gastos'!$H$8:$H$507,$C$5))</f>
        <v>0</v>
      </c>
      <c r="K24" s="20" t="n">
        <f aca="false">IF($B24="","",SUMIFS('Meus Gastos'!$F$8:$F$507,'Meus Gastos'!$C$8:$C$507,$B24,'Meus Gastos'!$G$8:$G$507,8,'Meus Gastos'!$H$8:$H$507,$C$5))</f>
        <v>0</v>
      </c>
      <c r="L24" s="20" t="n">
        <f aca="false">IF($B24="","",SUMIFS('Meus Gastos'!$F$8:$F$507,'Meus Gastos'!$C$8:$C$507,$B24,'Meus Gastos'!$G$8:$G$507,9,'Meus Gastos'!$H$8:$H$507,$C$5))</f>
        <v>0</v>
      </c>
      <c r="M24" s="20" t="n">
        <f aca="false">IF($B24="","",SUMIFS('Meus Gastos'!$F$8:$F$507,'Meus Gastos'!$C$8:$C$507,$B24,'Meus Gastos'!$G$8:$G$507,10,'Meus Gastos'!$H$8:$H$507,$C$5))</f>
        <v>0</v>
      </c>
      <c r="N24" s="20" t="n">
        <f aca="false">IF($B24="","",SUMIFS('Meus Gastos'!$F$8:$F$507,'Meus Gastos'!$C$8:$C$507,$B24,'Meus Gastos'!$G$8:$G$507,11,'Meus Gastos'!$H$8:$H$507,$C$5))</f>
        <v>0</v>
      </c>
      <c r="O24" s="20" t="n">
        <f aca="false">IF($B24="","",SUMIFS('Meus Gastos'!$F$8:$F$507,'Meus Gastos'!$C$8:$C$507,$B24,'Meus Gastos'!$G$8:$G$507,12,'Meus Gastos'!$H$8:$H$507,$C$5))</f>
        <v>0</v>
      </c>
      <c r="P24" s="48" t="n">
        <f aca="false">IF($B24="","",SUM(D24:O24))</f>
        <v>0</v>
      </c>
      <c r="Q24" s="39" t="n">
        <f aca="false">IF(OR($B24="",$P$68=0),"",P24/$P$68)</f>
        <v>0</v>
      </c>
    </row>
    <row r="25" customFormat="false" ht="15" hidden="false" customHeight="false" outlineLevel="0" collapsed="false">
      <c r="B25" s="33" t="str">
        <f aca="false">IF(Listas!B22="","",Listas!B22)</f>
        <v>Outras contas</v>
      </c>
      <c r="C25" s="21" t="str">
        <f aca="false">IF(Listas!C22="","",Listas!C22)</f>
        <v>Pagar Contas</v>
      </c>
      <c r="D25" s="20" t="n">
        <f aca="false">IF($B25="","",SUMIFS('Meus Gastos'!$F$8:$F$507,'Meus Gastos'!$C$8:$C$507,$B25,'Meus Gastos'!$G$8:$G$507,1,'Meus Gastos'!$H$8:$H$507,$C$5))</f>
        <v>0</v>
      </c>
      <c r="E25" s="20" t="n">
        <f aca="false">IF($B25="","",SUMIFS('Meus Gastos'!$F$8:$F$507,'Meus Gastos'!$C$8:$C$507,$B25,'Meus Gastos'!$G$8:$G$507,2,'Meus Gastos'!$H$8:$H$507,$C$5))</f>
        <v>0</v>
      </c>
      <c r="F25" s="20" t="n">
        <f aca="false">IF($B25="","",SUMIFS('Meus Gastos'!$F$8:$F$507,'Meus Gastos'!$C$8:$C$507,$B25,'Meus Gastos'!$G$8:$G$507,3,'Meus Gastos'!$H$8:$H$507,$C$5))</f>
        <v>0</v>
      </c>
      <c r="G25" s="20" t="n">
        <f aca="false">IF($B25="","",SUMIFS('Meus Gastos'!$F$8:$F$507,'Meus Gastos'!$C$8:$C$507,$B25,'Meus Gastos'!$G$8:$G$507,4,'Meus Gastos'!$H$8:$H$507,$C$5))</f>
        <v>0</v>
      </c>
      <c r="H25" s="20" t="n">
        <f aca="false">IF($B25="","",SUMIFS('Meus Gastos'!$F$8:$F$507,'Meus Gastos'!$C$8:$C$507,$B25,'Meus Gastos'!$G$8:$G$507,5,'Meus Gastos'!$H$8:$H$507,$C$5))</f>
        <v>0</v>
      </c>
      <c r="I25" s="20" t="n">
        <f aca="false">IF($B25="","",SUMIFS('Meus Gastos'!$F$8:$F$507,'Meus Gastos'!$C$8:$C$507,$B25,'Meus Gastos'!$G$8:$G$507,6,'Meus Gastos'!$H$8:$H$507,$C$5))</f>
        <v>0</v>
      </c>
      <c r="J25" s="20" t="n">
        <f aca="false">IF($B25="","",SUMIFS('Meus Gastos'!$F$8:$F$507,'Meus Gastos'!$C$8:$C$507,$B25,'Meus Gastos'!$G$8:$G$507,7,'Meus Gastos'!$H$8:$H$507,$C$5))</f>
        <v>0</v>
      </c>
      <c r="K25" s="20" t="n">
        <f aca="false">IF($B25="","",SUMIFS('Meus Gastos'!$F$8:$F$507,'Meus Gastos'!$C$8:$C$507,$B25,'Meus Gastos'!$G$8:$G$507,8,'Meus Gastos'!$H$8:$H$507,$C$5))</f>
        <v>0</v>
      </c>
      <c r="L25" s="20" t="n">
        <f aca="false">IF($B25="","",SUMIFS('Meus Gastos'!$F$8:$F$507,'Meus Gastos'!$C$8:$C$507,$B25,'Meus Gastos'!$G$8:$G$507,9,'Meus Gastos'!$H$8:$H$507,$C$5))</f>
        <v>0</v>
      </c>
      <c r="M25" s="20" t="n">
        <f aca="false">IF($B25="","",SUMIFS('Meus Gastos'!$F$8:$F$507,'Meus Gastos'!$C$8:$C$507,$B25,'Meus Gastos'!$G$8:$G$507,10,'Meus Gastos'!$H$8:$H$507,$C$5))</f>
        <v>0</v>
      </c>
      <c r="N25" s="20" t="n">
        <f aca="false">IF($B25="","",SUMIFS('Meus Gastos'!$F$8:$F$507,'Meus Gastos'!$C$8:$C$507,$B25,'Meus Gastos'!$G$8:$G$507,11,'Meus Gastos'!$H$8:$H$507,$C$5))</f>
        <v>0</v>
      </c>
      <c r="O25" s="20" t="n">
        <f aca="false">IF($B25="","",SUMIFS('Meus Gastos'!$F$8:$F$507,'Meus Gastos'!$C$8:$C$507,$B25,'Meus Gastos'!$G$8:$G$507,12,'Meus Gastos'!$H$8:$H$507,$C$5))</f>
        <v>0</v>
      </c>
      <c r="P25" s="48" t="n">
        <f aca="false">IF($B25="","",SUM(D25:O25))</f>
        <v>0</v>
      </c>
      <c r="Q25" s="39" t="n">
        <f aca="false">IF(OR($B25="",$P$68=0),"",P25/$P$68)</f>
        <v>0</v>
      </c>
    </row>
    <row r="26" customFormat="false" ht="15" hidden="false" customHeight="false" outlineLevel="0" collapsed="false">
      <c r="B26" s="33" t="str">
        <f aca="false">IF(Listas!B23="","",Listas!B23)</f>
        <v>Dízimo</v>
      </c>
      <c r="C26" s="21" t="str">
        <f aca="false">IF(Listas!C23="","",Listas!C23)</f>
        <v>Doar</v>
      </c>
      <c r="D26" s="20" t="n">
        <f aca="false">IF($B26="","",SUMIFS('Meus Gastos'!$F$8:$F$507,'Meus Gastos'!$C$8:$C$507,$B26,'Meus Gastos'!$G$8:$G$507,1,'Meus Gastos'!$H$8:$H$507,$C$5))</f>
        <v>300</v>
      </c>
      <c r="E26" s="20" t="n">
        <f aca="false">IF($B26="","",SUMIFS('Meus Gastos'!$F$8:$F$507,'Meus Gastos'!$C$8:$C$507,$B26,'Meus Gastos'!$G$8:$G$507,2,'Meus Gastos'!$H$8:$H$507,$C$5))</f>
        <v>0</v>
      </c>
      <c r="F26" s="20" t="n">
        <f aca="false">IF($B26="","",SUMIFS('Meus Gastos'!$F$8:$F$507,'Meus Gastos'!$C$8:$C$507,$B26,'Meus Gastos'!$G$8:$G$507,3,'Meus Gastos'!$H$8:$H$507,$C$5))</f>
        <v>0</v>
      </c>
      <c r="G26" s="20" t="n">
        <f aca="false">IF($B26="","",SUMIFS('Meus Gastos'!$F$8:$F$507,'Meus Gastos'!$C$8:$C$507,$B26,'Meus Gastos'!$G$8:$G$507,4,'Meus Gastos'!$H$8:$H$507,$C$5))</f>
        <v>0</v>
      </c>
      <c r="H26" s="20" t="n">
        <f aca="false">IF($B26="","",SUMIFS('Meus Gastos'!$F$8:$F$507,'Meus Gastos'!$C$8:$C$507,$B26,'Meus Gastos'!$G$8:$G$507,5,'Meus Gastos'!$H$8:$H$507,$C$5))</f>
        <v>0</v>
      </c>
      <c r="I26" s="20" t="n">
        <f aca="false">IF($B26="","",SUMIFS('Meus Gastos'!$F$8:$F$507,'Meus Gastos'!$C$8:$C$507,$B26,'Meus Gastos'!$G$8:$G$507,6,'Meus Gastos'!$H$8:$H$507,$C$5))</f>
        <v>0</v>
      </c>
      <c r="J26" s="20" t="n">
        <f aca="false">IF($B26="","",SUMIFS('Meus Gastos'!$F$8:$F$507,'Meus Gastos'!$C$8:$C$507,$B26,'Meus Gastos'!$G$8:$G$507,7,'Meus Gastos'!$H$8:$H$507,$C$5))</f>
        <v>0</v>
      </c>
      <c r="K26" s="20" t="n">
        <f aca="false">IF($B26="","",SUMIFS('Meus Gastos'!$F$8:$F$507,'Meus Gastos'!$C$8:$C$507,$B26,'Meus Gastos'!$G$8:$G$507,8,'Meus Gastos'!$H$8:$H$507,$C$5))</f>
        <v>0</v>
      </c>
      <c r="L26" s="20" t="n">
        <f aca="false">IF($B26="","",SUMIFS('Meus Gastos'!$F$8:$F$507,'Meus Gastos'!$C$8:$C$507,$B26,'Meus Gastos'!$G$8:$G$507,9,'Meus Gastos'!$H$8:$H$507,$C$5))</f>
        <v>0</v>
      </c>
      <c r="M26" s="20" t="n">
        <f aca="false">IF($B26="","",SUMIFS('Meus Gastos'!$F$8:$F$507,'Meus Gastos'!$C$8:$C$507,$B26,'Meus Gastos'!$G$8:$G$507,10,'Meus Gastos'!$H$8:$H$507,$C$5))</f>
        <v>0</v>
      </c>
      <c r="N26" s="20" t="n">
        <f aca="false">IF($B26="","",SUMIFS('Meus Gastos'!$F$8:$F$507,'Meus Gastos'!$C$8:$C$507,$B26,'Meus Gastos'!$G$8:$G$507,11,'Meus Gastos'!$H$8:$H$507,$C$5))</f>
        <v>0</v>
      </c>
      <c r="O26" s="20" t="n">
        <f aca="false">IF($B26="","",SUMIFS('Meus Gastos'!$F$8:$F$507,'Meus Gastos'!$C$8:$C$507,$B26,'Meus Gastos'!$G$8:$G$507,12,'Meus Gastos'!$H$8:$H$507,$C$5))</f>
        <v>0</v>
      </c>
      <c r="P26" s="48" t="n">
        <f aca="false">IF($B26="","",SUM(D26:O26))</f>
        <v>300</v>
      </c>
      <c r="Q26" s="39" t="n">
        <f aca="false">IF(OR($B26="",$P$68=0),"",P26/$P$68)</f>
        <v>0.0666666666666667</v>
      </c>
    </row>
    <row r="27" customFormat="false" ht="15" hidden="false" customHeight="false" outlineLevel="0" collapsed="false">
      <c r="B27" s="33" t="str">
        <f aca="false">IF(Listas!B24="","",Listas!B24)</f>
        <v>Oferta</v>
      </c>
      <c r="C27" s="21" t="str">
        <f aca="false">IF(Listas!C24="","",Listas!C24)</f>
        <v>Doar</v>
      </c>
      <c r="D27" s="20" t="n">
        <f aca="false">IF($B27="","",SUMIFS('Meus Gastos'!$F$8:$F$507,'Meus Gastos'!$C$8:$C$507,$B27,'Meus Gastos'!$G$8:$G$507,1,'Meus Gastos'!$H$8:$H$507,$C$5))</f>
        <v>0</v>
      </c>
      <c r="E27" s="20" t="n">
        <f aca="false">IF($B27="","",SUMIFS('Meus Gastos'!$F$8:$F$507,'Meus Gastos'!$C$8:$C$507,$B27,'Meus Gastos'!$G$8:$G$507,2,'Meus Gastos'!$H$8:$H$507,$C$5))</f>
        <v>0</v>
      </c>
      <c r="F27" s="20" t="n">
        <f aca="false">IF($B27="","",SUMIFS('Meus Gastos'!$F$8:$F$507,'Meus Gastos'!$C$8:$C$507,$B27,'Meus Gastos'!$G$8:$G$507,3,'Meus Gastos'!$H$8:$H$507,$C$5))</f>
        <v>0</v>
      </c>
      <c r="G27" s="20" t="n">
        <f aca="false">IF($B27="","",SUMIFS('Meus Gastos'!$F$8:$F$507,'Meus Gastos'!$C$8:$C$507,$B27,'Meus Gastos'!$G$8:$G$507,4,'Meus Gastos'!$H$8:$H$507,$C$5))</f>
        <v>0</v>
      </c>
      <c r="H27" s="20" t="n">
        <f aca="false">IF($B27="","",SUMIFS('Meus Gastos'!$F$8:$F$507,'Meus Gastos'!$C$8:$C$507,$B27,'Meus Gastos'!$G$8:$G$507,5,'Meus Gastos'!$H$8:$H$507,$C$5))</f>
        <v>0</v>
      </c>
      <c r="I27" s="20" t="n">
        <f aca="false">IF($B27="","",SUMIFS('Meus Gastos'!$F$8:$F$507,'Meus Gastos'!$C$8:$C$507,$B27,'Meus Gastos'!$G$8:$G$507,6,'Meus Gastos'!$H$8:$H$507,$C$5))</f>
        <v>0</v>
      </c>
      <c r="J27" s="20" t="n">
        <f aca="false">IF($B27="","",SUMIFS('Meus Gastos'!$F$8:$F$507,'Meus Gastos'!$C$8:$C$507,$B27,'Meus Gastos'!$G$8:$G$507,7,'Meus Gastos'!$H$8:$H$507,$C$5))</f>
        <v>0</v>
      </c>
      <c r="K27" s="20" t="n">
        <f aca="false">IF($B27="","",SUMIFS('Meus Gastos'!$F$8:$F$507,'Meus Gastos'!$C$8:$C$507,$B27,'Meus Gastos'!$G$8:$G$507,8,'Meus Gastos'!$H$8:$H$507,$C$5))</f>
        <v>0</v>
      </c>
      <c r="L27" s="20" t="n">
        <f aca="false">IF($B27="","",SUMIFS('Meus Gastos'!$F$8:$F$507,'Meus Gastos'!$C$8:$C$507,$B27,'Meus Gastos'!$G$8:$G$507,9,'Meus Gastos'!$H$8:$H$507,$C$5))</f>
        <v>0</v>
      </c>
      <c r="M27" s="20" t="n">
        <f aca="false">IF($B27="","",SUMIFS('Meus Gastos'!$F$8:$F$507,'Meus Gastos'!$C$8:$C$507,$B27,'Meus Gastos'!$G$8:$G$507,10,'Meus Gastos'!$H$8:$H$507,$C$5))</f>
        <v>0</v>
      </c>
      <c r="N27" s="20" t="n">
        <f aca="false">IF($B27="","",SUMIFS('Meus Gastos'!$F$8:$F$507,'Meus Gastos'!$C$8:$C$507,$B27,'Meus Gastos'!$G$8:$G$507,11,'Meus Gastos'!$H$8:$H$507,$C$5))</f>
        <v>0</v>
      </c>
      <c r="O27" s="20" t="n">
        <f aca="false">IF($B27="","",SUMIFS('Meus Gastos'!$F$8:$F$507,'Meus Gastos'!$C$8:$C$507,$B27,'Meus Gastos'!$G$8:$G$507,12,'Meus Gastos'!$H$8:$H$507,$C$5))</f>
        <v>0</v>
      </c>
      <c r="P27" s="48" t="n">
        <f aca="false">IF($B27="","",SUM(D27:O27))</f>
        <v>0</v>
      </c>
      <c r="Q27" s="39" t="n">
        <f aca="false">IF(OR($B27="",$P$68=0),"",P27/$P$68)</f>
        <v>0</v>
      </c>
    </row>
    <row r="28" customFormat="false" ht="15" hidden="false" customHeight="false" outlineLevel="0" collapsed="false">
      <c r="B28" s="33" t="str">
        <f aca="false">IF(Listas!B25="","",Listas!B25)</f>
        <v>Doação a instituto / ONG</v>
      </c>
      <c r="C28" s="21" t="str">
        <f aca="false">IF(Listas!C25="","",Listas!C25)</f>
        <v>Doar</v>
      </c>
      <c r="D28" s="20" t="n">
        <f aca="false">IF($B28="","",SUMIFS('Meus Gastos'!$F$8:$F$507,'Meus Gastos'!$C$8:$C$507,$B28,'Meus Gastos'!$G$8:$G$507,1,'Meus Gastos'!$H$8:$H$507,$C$5))</f>
        <v>100</v>
      </c>
      <c r="E28" s="20" t="n">
        <f aca="false">IF($B28="","",SUMIFS('Meus Gastos'!$F$8:$F$507,'Meus Gastos'!$C$8:$C$507,$B28,'Meus Gastos'!$G$8:$G$507,2,'Meus Gastos'!$H$8:$H$507,$C$5))</f>
        <v>0</v>
      </c>
      <c r="F28" s="20" t="n">
        <f aca="false">IF($B28="","",SUMIFS('Meus Gastos'!$F$8:$F$507,'Meus Gastos'!$C$8:$C$507,$B28,'Meus Gastos'!$G$8:$G$507,3,'Meus Gastos'!$H$8:$H$507,$C$5))</f>
        <v>0</v>
      </c>
      <c r="G28" s="20" t="n">
        <f aca="false">IF($B28="","",SUMIFS('Meus Gastos'!$F$8:$F$507,'Meus Gastos'!$C$8:$C$507,$B28,'Meus Gastos'!$G$8:$G$507,4,'Meus Gastos'!$H$8:$H$507,$C$5))</f>
        <v>0</v>
      </c>
      <c r="H28" s="20" t="n">
        <f aca="false">IF($B28="","",SUMIFS('Meus Gastos'!$F$8:$F$507,'Meus Gastos'!$C$8:$C$507,$B28,'Meus Gastos'!$G$8:$G$507,5,'Meus Gastos'!$H$8:$H$507,$C$5))</f>
        <v>0</v>
      </c>
      <c r="I28" s="20" t="n">
        <f aca="false">IF($B28="","",SUMIFS('Meus Gastos'!$F$8:$F$507,'Meus Gastos'!$C$8:$C$507,$B28,'Meus Gastos'!$G$8:$G$507,6,'Meus Gastos'!$H$8:$H$507,$C$5))</f>
        <v>0</v>
      </c>
      <c r="J28" s="20" t="n">
        <f aca="false">IF($B28="","",SUMIFS('Meus Gastos'!$F$8:$F$507,'Meus Gastos'!$C$8:$C$507,$B28,'Meus Gastos'!$G$8:$G$507,7,'Meus Gastos'!$H$8:$H$507,$C$5))</f>
        <v>0</v>
      </c>
      <c r="K28" s="20" t="n">
        <f aca="false">IF($B28="","",SUMIFS('Meus Gastos'!$F$8:$F$507,'Meus Gastos'!$C$8:$C$507,$B28,'Meus Gastos'!$G$8:$G$507,8,'Meus Gastos'!$H$8:$H$507,$C$5))</f>
        <v>0</v>
      </c>
      <c r="L28" s="20" t="n">
        <f aca="false">IF($B28="","",SUMIFS('Meus Gastos'!$F$8:$F$507,'Meus Gastos'!$C$8:$C$507,$B28,'Meus Gastos'!$G$8:$G$507,9,'Meus Gastos'!$H$8:$H$507,$C$5))</f>
        <v>0</v>
      </c>
      <c r="M28" s="20" t="n">
        <f aca="false">IF($B28="","",SUMIFS('Meus Gastos'!$F$8:$F$507,'Meus Gastos'!$C$8:$C$507,$B28,'Meus Gastos'!$G$8:$G$507,10,'Meus Gastos'!$H$8:$H$507,$C$5))</f>
        <v>0</v>
      </c>
      <c r="N28" s="20" t="n">
        <f aca="false">IF($B28="","",SUMIFS('Meus Gastos'!$F$8:$F$507,'Meus Gastos'!$C$8:$C$507,$B28,'Meus Gastos'!$G$8:$G$507,11,'Meus Gastos'!$H$8:$H$507,$C$5))</f>
        <v>0</v>
      </c>
      <c r="O28" s="20" t="n">
        <f aca="false">IF($B28="","",SUMIFS('Meus Gastos'!$F$8:$F$507,'Meus Gastos'!$C$8:$C$507,$B28,'Meus Gastos'!$G$8:$G$507,12,'Meus Gastos'!$H$8:$H$507,$C$5))</f>
        <v>0</v>
      </c>
      <c r="P28" s="48" t="n">
        <f aca="false">IF($B28="","",SUM(D28:O28))</f>
        <v>100</v>
      </c>
      <c r="Q28" s="39" t="n">
        <f aca="false">IF(OR($B28="",$P$68=0),"",P28/$P$68)</f>
        <v>0.0222222222222222</v>
      </c>
    </row>
    <row r="29" customFormat="false" ht="15" hidden="false" customHeight="false" outlineLevel="0" collapsed="false">
      <c r="B29" s="33" t="str">
        <f aca="false">IF(Listas!B26="","",Listas!B26)</f>
        <v>Ajuda a pessoas</v>
      </c>
      <c r="C29" s="21" t="str">
        <f aca="false">IF(Listas!C26="","",Listas!C26)</f>
        <v>Doar</v>
      </c>
      <c r="D29" s="20" t="n">
        <f aca="false">IF($B29="","",SUMIFS('Meus Gastos'!$F$8:$F$507,'Meus Gastos'!$C$8:$C$507,$B29,'Meus Gastos'!$G$8:$G$507,1,'Meus Gastos'!$H$8:$H$507,$C$5))</f>
        <v>0</v>
      </c>
      <c r="E29" s="20" t="n">
        <f aca="false">IF($B29="","",SUMIFS('Meus Gastos'!$F$8:$F$507,'Meus Gastos'!$C$8:$C$507,$B29,'Meus Gastos'!$G$8:$G$507,2,'Meus Gastos'!$H$8:$H$507,$C$5))</f>
        <v>0</v>
      </c>
      <c r="F29" s="20" t="n">
        <f aca="false">IF($B29="","",SUMIFS('Meus Gastos'!$F$8:$F$507,'Meus Gastos'!$C$8:$C$507,$B29,'Meus Gastos'!$G$8:$G$507,3,'Meus Gastos'!$H$8:$H$507,$C$5))</f>
        <v>0</v>
      </c>
      <c r="G29" s="20" t="n">
        <f aca="false">IF($B29="","",SUMIFS('Meus Gastos'!$F$8:$F$507,'Meus Gastos'!$C$8:$C$507,$B29,'Meus Gastos'!$G$8:$G$507,4,'Meus Gastos'!$H$8:$H$507,$C$5))</f>
        <v>0</v>
      </c>
      <c r="H29" s="20" t="n">
        <f aca="false">IF($B29="","",SUMIFS('Meus Gastos'!$F$8:$F$507,'Meus Gastos'!$C$8:$C$507,$B29,'Meus Gastos'!$G$8:$G$507,5,'Meus Gastos'!$H$8:$H$507,$C$5))</f>
        <v>0</v>
      </c>
      <c r="I29" s="20" t="n">
        <f aca="false">IF($B29="","",SUMIFS('Meus Gastos'!$F$8:$F$507,'Meus Gastos'!$C$8:$C$507,$B29,'Meus Gastos'!$G$8:$G$507,6,'Meus Gastos'!$H$8:$H$507,$C$5))</f>
        <v>0</v>
      </c>
      <c r="J29" s="20" t="n">
        <f aca="false">IF($B29="","",SUMIFS('Meus Gastos'!$F$8:$F$507,'Meus Gastos'!$C$8:$C$507,$B29,'Meus Gastos'!$G$8:$G$507,7,'Meus Gastos'!$H$8:$H$507,$C$5))</f>
        <v>0</v>
      </c>
      <c r="K29" s="20" t="n">
        <f aca="false">IF($B29="","",SUMIFS('Meus Gastos'!$F$8:$F$507,'Meus Gastos'!$C$8:$C$507,$B29,'Meus Gastos'!$G$8:$G$507,8,'Meus Gastos'!$H$8:$H$507,$C$5))</f>
        <v>0</v>
      </c>
      <c r="L29" s="20" t="n">
        <f aca="false">IF($B29="","",SUMIFS('Meus Gastos'!$F$8:$F$507,'Meus Gastos'!$C$8:$C$507,$B29,'Meus Gastos'!$G$8:$G$507,9,'Meus Gastos'!$H$8:$H$507,$C$5))</f>
        <v>0</v>
      </c>
      <c r="M29" s="20" t="n">
        <f aca="false">IF($B29="","",SUMIFS('Meus Gastos'!$F$8:$F$507,'Meus Gastos'!$C$8:$C$507,$B29,'Meus Gastos'!$G$8:$G$507,10,'Meus Gastos'!$H$8:$H$507,$C$5))</f>
        <v>0</v>
      </c>
      <c r="N29" s="20" t="n">
        <f aca="false">IF($B29="","",SUMIFS('Meus Gastos'!$F$8:$F$507,'Meus Gastos'!$C$8:$C$507,$B29,'Meus Gastos'!$G$8:$G$507,11,'Meus Gastos'!$H$8:$H$507,$C$5))</f>
        <v>0</v>
      </c>
      <c r="O29" s="20" t="n">
        <f aca="false">IF($B29="","",SUMIFS('Meus Gastos'!$F$8:$F$507,'Meus Gastos'!$C$8:$C$507,$B29,'Meus Gastos'!$G$8:$G$507,12,'Meus Gastos'!$H$8:$H$507,$C$5))</f>
        <v>0</v>
      </c>
      <c r="P29" s="48" t="n">
        <f aca="false">IF($B29="","",SUM(D29:O29))</f>
        <v>0</v>
      </c>
      <c r="Q29" s="39" t="n">
        <f aca="false">IF(OR($B29="",$P$68=0),"",P29/$P$68)</f>
        <v>0</v>
      </c>
    </row>
    <row r="30" customFormat="false" ht="15" hidden="false" customHeight="false" outlineLevel="0" collapsed="false">
      <c r="B30" s="33" t="str">
        <f aca="false">IF(Listas!B27="","",Listas!B27)</f>
        <v>Viagem</v>
      </c>
      <c r="C30" s="21" t="str">
        <f aca="false">IF(Listas!C27="","",Listas!C27)</f>
        <v>Sonhos</v>
      </c>
      <c r="D30" s="20" t="n">
        <f aca="false">IF($B30="","",SUMIFS('Meus Gastos'!$F$8:$F$507,'Meus Gastos'!$C$8:$C$507,$B30,'Meus Gastos'!$G$8:$G$507,1,'Meus Gastos'!$H$8:$H$507,$C$5))</f>
        <v>500</v>
      </c>
      <c r="E30" s="20" t="n">
        <f aca="false">IF($B30="","",SUMIFS('Meus Gastos'!$F$8:$F$507,'Meus Gastos'!$C$8:$C$507,$B30,'Meus Gastos'!$G$8:$G$507,2,'Meus Gastos'!$H$8:$H$507,$C$5))</f>
        <v>0</v>
      </c>
      <c r="F30" s="20" t="n">
        <f aca="false">IF($B30="","",SUMIFS('Meus Gastos'!$F$8:$F$507,'Meus Gastos'!$C$8:$C$507,$B30,'Meus Gastos'!$G$8:$G$507,3,'Meus Gastos'!$H$8:$H$507,$C$5))</f>
        <v>0</v>
      </c>
      <c r="G30" s="20" t="n">
        <f aca="false">IF($B30="","",SUMIFS('Meus Gastos'!$F$8:$F$507,'Meus Gastos'!$C$8:$C$507,$B30,'Meus Gastos'!$G$8:$G$507,4,'Meus Gastos'!$H$8:$H$507,$C$5))</f>
        <v>0</v>
      </c>
      <c r="H30" s="20" t="n">
        <f aca="false">IF($B30="","",SUMIFS('Meus Gastos'!$F$8:$F$507,'Meus Gastos'!$C$8:$C$507,$B30,'Meus Gastos'!$G$8:$G$507,5,'Meus Gastos'!$H$8:$H$507,$C$5))</f>
        <v>0</v>
      </c>
      <c r="I30" s="20" t="n">
        <f aca="false">IF($B30="","",SUMIFS('Meus Gastos'!$F$8:$F$507,'Meus Gastos'!$C$8:$C$507,$B30,'Meus Gastos'!$G$8:$G$507,6,'Meus Gastos'!$H$8:$H$507,$C$5))</f>
        <v>0</v>
      </c>
      <c r="J30" s="20" t="n">
        <f aca="false">IF($B30="","",SUMIFS('Meus Gastos'!$F$8:$F$507,'Meus Gastos'!$C$8:$C$507,$B30,'Meus Gastos'!$G$8:$G$507,7,'Meus Gastos'!$H$8:$H$507,$C$5))</f>
        <v>0</v>
      </c>
      <c r="K30" s="20" t="n">
        <f aca="false">IF($B30="","",SUMIFS('Meus Gastos'!$F$8:$F$507,'Meus Gastos'!$C$8:$C$507,$B30,'Meus Gastos'!$G$8:$G$507,8,'Meus Gastos'!$H$8:$H$507,$C$5))</f>
        <v>0</v>
      </c>
      <c r="L30" s="20" t="n">
        <f aca="false">IF($B30="","",SUMIFS('Meus Gastos'!$F$8:$F$507,'Meus Gastos'!$C$8:$C$507,$B30,'Meus Gastos'!$G$8:$G$507,9,'Meus Gastos'!$H$8:$H$507,$C$5))</f>
        <v>0</v>
      </c>
      <c r="M30" s="20" t="n">
        <f aca="false">IF($B30="","",SUMIFS('Meus Gastos'!$F$8:$F$507,'Meus Gastos'!$C$8:$C$507,$B30,'Meus Gastos'!$G$8:$G$507,10,'Meus Gastos'!$H$8:$H$507,$C$5))</f>
        <v>0</v>
      </c>
      <c r="N30" s="20" t="n">
        <f aca="false">IF($B30="","",SUMIFS('Meus Gastos'!$F$8:$F$507,'Meus Gastos'!$C$8:$C$507,$B30,'Meus Gastos'!$G$8:$G$507,11,'Meus Gastos'!$H$8:$H$507,$C$5))</f>
        <v>0</v>
      </c>
      <c r="O30" s="20" t="n">
        <f aca="false">IF($B30="","",SUMIFS('Meus Gastos'!$F$8:$F$507,'Meus Gastos'!$C$8:$C$507,$B30,'Meus Gastos'!$G$8:$G$507,12,'Meus Gastos'!$H$8:$H$507,$C$5))</f>
        <v>0</v>
      </c>
      <c r="P30" s="48" t="n">
        <f aca="false">IF($B30="","",SUM(D30:O30))</f>
        <v>500</v>
      </c>
      <c r="Q30" s="39" t="n">
        <f aca="false">IF(OR($B30="",$P$68=0),"",P30/$P$68)</f>
        <v>0.111111111111111</v>
      </c>
    </row>
    <row r="31" customFormat="false" ht="15" hidden="false" customHeight="false" outlineLevel="0" collapsed="false">
      <c r="B31" s="33" t="str">
        <f aca="false">IF(Listas!B28="","",Listas!B28)</f>
        <v>Reserva para casa própria</v>
      </c>
      <c r="C31" s="21" t="str">
        <f aca="false">IF(Listas!C28="","",Listas!C28)</f>
        <v>Sonhos</v>
      </c>
      <c r="D31" s="20" t="n">
        <f aca="false">IF($B31="","",SUMIFS('Meus Gastos'!$F$8:$F$507,'Meus Gastos'!$C$8:$C$507,$B31,'Meus Gastos'!$G$8:$G$507,1,'Meus Gastos'!$H$8:$H$507,$C$5))</f>
        <v>0</v>
      </c>
      <c r="E31" s="20" t="n">
        <f aca="false">IF($B31="","",SUMIFS('Meus Gastos'!$F$8:$F$507,'Meus Gastos'!$C$8:$C$507,$B31,'Meus Gastos'!$G$8:$G$507,2,'Meus Gastos'!$H$8:$H$507,$C$5))</f>
        <v>0</v>
      </c>
      <c r="F31" s="20" t="n">
        <f aca="false">IF($B31="","",SUMIFS('Meus Gastos'!$F$8:$F$507,'Meus Gastos'!$C$8:$C$507,$B31,'Meus Gastos'!$G$8:$G$507,3,'Meus Gastos'!$H$8:$H$507,$C$5))</f>
        <v>0</v>
      </c>
      <c r="G31" s="20" t="n">
        <f aca="false">IF($B31="","",SUMIFS('Meus Gastos'!$F$8:$F$507,'Meus Gastos'!$C$8:$C$507,$B31,'Meus Gastos'!$G$8:$G$507,4,'Meus Gastos'!$H$8:$H$507,$C$5))</f>
        <v>0</v>
      </c>
      <c r="H31" s="20" t="n">
        <f aca="false">IF($B31="","",SUMIFS('Meus Gastos'!$F$8:$F$507,'Meus Gastos'!$C$8:$C$507,$B31,'Meus Gastos'!$G$8:$G$507,5,'Meus Gastos'!$H$8:$H$507,$C$5))</f>
        <v>0</v>
      </c>
      <c r="I31" s="20" t="n">
        <f aca="false">IF($B31="","",SUMIFS('Meus Gastos'!$F$8:$F$507,'Meus Gastos'!$C$8:$C$507,$B31,'Meus Gastos'!$G$8:$G$507,6,'Meus Gastos'!$H$8:$H$507,$C$5))</f>
        <v>0</v>
      </c>
      <c r="J31" s="20" t="n">
        <f aca="false">IF($B31="","",SUMIFS('Meus Gastos'!$F$8:$F$507,'Meus Gastos'!$C$8:$C$507,$B31,'Meus Gastos'!$G$8:$G$507,7,'Meus Gastos'!$H$8:$H$507,$C$5))</f>
        <v>0</v>
      </c>
      <c r="K31" s="20" t="n">
        <f aca="false">IF($B31="","",SUMIFS('Meus Gastos'!$F$8:$F$507,'Meus Gastos'!$C$8:$C$507,$B31,'Meus Gastos'!$G$8:$G$507,8,'Meus Gastos'!$H$8:$H$507,$C$5))</f>
        <v>0</v>
      </c>
      <c r="L31" s="20" t="n">
        <f aca="false">IF($B31="","",SUMIFS('Meus Gastos'!$F$8:$F$507,'Meus Gastos'!$C$8:$C$507,$B31,'Meus Gastos'!$G$8:$G$507,9,'Meus Gastos'!$H$8:$H$507,$C$5))</f>
        <v>0</v>
      </c>
      <c r="M31" s="20" t="n">
        <f aca="false">IF($B31="","",SUMIFS('Meus Gastos'!$F$8:$F$507,'Meus Gastos'!$C$8:$C$507,$B31,'Meus Gastos'!$G$8:$G$507,10,'Meus Gastos'!$H$8:$H$507,$C$5))</f>
        <v>0</v>
      </c>
      <c r="N31" s="20" t="n">
        <f aca="false">IF($B31="","",SUMIFS('Meus Gastos'!$F$8:$F$507,'Meus Gastos'!$C$8:$C$507,$B31,'Meus Gastos'!$G$8:$G$507,11,'Meus Gastos'!$H$8:$H$507,$C$5))</f>
        <v>0</v>
      </c>
      <c r="O31" s="20" t="n">
        <f aca="false">IF($B31="","",SUMIFS('Meus Gastos'!$F$8:$F$507,'Meus Gastos'!$C$8:$C$507,$B31,'Meus Gastos'!$G$8:$G$507,12,'Meus Gastos'!$H$8:$H$507,$C$5))</f>
        <v>0</v>
      </c>
      <c r="P31" s="48" t="n">
        <f aca="false">IF($B31="","",SUM(D31:O31))</f>
        <v>0</v>
      </c>
      <c r="Q31" s="39" t="n">
        <f aca="false">IF(OR($B31="",$P$68=0),"",P31/$P$68)</f>
        <v>0</v>
      </c>
    </row>
    <row r="32" customFormat="false" ht="15" hidden="false" customHeight="false" outlineLevel="0" collapsed="false">
      <c r="B32" s="33" t="str">
        <f aca="false">IF(Listas!B29="","",Listas!B29)</f>
        <v>Reserva para carro</v>
      </c>
      <c r="C32" s="21" t="str">
        <f aca="false">IF(Listas!C29="","",Listas!C29)</f>
        <v>Sonhos</v>
      </c>
      <c r="D32" s="20" t="n">
        <f aca="false">IF($B32="","",SUMIFS('Meus Gastos'!$F$8:$F$507,'Meus Gastos'!$C$8:$C$507,$B32,'Meus Gastos'!$G$8:$G$507,1,'Meus Gastos'!$H$8:$H$507,$C$5))</f>
        <v>0</v>
      </c>
      <c r="E32" s="20" t="n">
        <f aca="false">IF($B32="","",SUMIFS('Meus Gastos'!$F$8:$F$507,'Meus Gastos'!$C$8:$C$507,$B32,'Meus Gastos'!$G$8:$G$507,2,'Meus Gastos'!$H$8:$H$507,$C$5))</f>
        <v>0</v>
      </c>
      <c r="F32" s="20" t="n">
        <f aca="false">IF($B32="","",SUMIFS('Meus Gastos'!$F$8:$F$507,'Meus Gastos'!$C$8:$C$507,$B32,'Meus Gastos'!$G$8:$G$507,3,'Meus Gastos'!$H$8:$H$507,$C$5))</f>
        <v>0</v>
      </c>
      <c r="G32" s="20" t="n">
        <f aca="false">IF($B32="","",SUMIFS('Meus Gastos'!$F$8:$F$507,'Meus Gastos'!$C$8:$C$507,$B32,'Meus Gastos'!$G$8:$G$507,4,'Meus Gastos'!$H$8:$H$507,$C$5))</f>
        <v>0</v>
      </c>
      <c r="H32" s="20" t="n">
        <f aca="false">IF($B32="","",SUMIFS('Meus Gastos'!$F$8:$F$507,'Meus Gastos'!$C$8:$C$507,$B32,'Meus Gastos'!$G$8:$G$507,5,'Meus Gastos'!$H$8:$H$507,$C$5))</f>
        <v>0</v>
      </c>
      <c r="I32" s="20" t="n">
        <f aca="false">IF($B32="","",SUMIFS('Meus Gastos'!$F$8:$F$507,'Meus Gastos'!$C$8:$C$507,$B32,'Meus Gastos'!$G$8:$G$507,6,'Meus Gastos'!$H$8:$H$507,$C$5))</f>
        <v>0</v>
      </c>
      <c r="J32" s="20" t="n">
        <f aca="false">IF($B32="","",SUMIFS('Meus Gastos'!$F$8:$F$507,'Meus Gastos'!$C$8:$C$507,$B32,'Meus Gastos'!$G$8:$G$507,7,'Meus Gastos'!$H$8:$H$507,$C$5))</f>
        <v>0</v>
      </c>
      <c r="K32" s="20" t="n">
        <f aca="false">IF($B32="","",SUMIFS('Meus Gastos'!$F$8:$F$507,'Meus Gastos'!$C$8:$C$507,$B32,'Meus Gastos'!$G$8:$G$507,8,'Meus Gastos'!$H$8:$H$507,$C$5))</f>
        <v>0</v>
      </c>
      <c r="L32" s="20" t="n">
        <f aca="false">IF($B32="","",SUMIFS('Meus Gastos'!$F$8:$F$507,'Meus Gastos'!$C$8:$C$507,$B32,'Meus Gastos'!$G$8:$G$507,9,'Meus Gastos'!$H$8:$H$507,$C$5))</f>
        <v>0</v>
      </c>
      <c r="M32" s="20" t="n">
        <f aca="false">IF($B32="","",SUMIFS('Meus Gastos'!$F$8:$F$507,'Meus Gastos'!$C$8:$C$507,$B32,'Meus Gastos'!$G$8:$G$507,10,'Meus Gastos'!$H$8:$H$507,$C$5))</f>
        <v>0</v>
      </c>
      <c r="N32" s="20" t="n">
        <f aca="false">IF($B32="","",SUMIFS('Meus Gastos'!$F$8:$F$507,'Meus Gastos'!$C$8:$C$507,$B32,'Meus Gastos'!$G$8:$G$507,11,'Meus Gastos'!$H$8:$H$507,$C$5))</f>
        <v>0</v>
      </c>
      <c r="O32" s="20" t="n">
        <f aca="false">IF($B32="","",SUMIFS('Meus Gastos'!$F$8:$F$507,'Meus Gastos'!$C$8:$C$507,$B32,'Meus Gastos'!$G$8:$G$507,12,'Meus Gastos'!$H$8:$H$507,$C$5))</f>
        <v>0</v>
      </c>
      <c r="P32" s="48" t="n">
        <f aca="false">IF($B32="","",SUM(D32:O32))</f>
        <v>0</v>
      </c>
      <c r="Q32" s="39" t="n">
        <f aca="false">IF(OR($B32="",$P$68=0),"",P32/$P$68)</f>
        <v>0</v>
      </c>
    </row>
    <row r="33" customFormat="false" ht="15" hidden="false" customHeight="false" outlineLevel="0" collapsed="false">
      <c r="B33" s="33" t="str">
        <f aca="false">IF(Listas!B30="","",Listas!B30)</f>
        <v>Curso / Formação</v>
      </c>
      <c r="C33" s="21" t="str">
        <f aca="false">IF(Listas!C30="","",Listas!C30)</f>
        <v>Sonhos</v>
      </c>
      <c r="D33" s="20" t="n">
        <f aca="false">IF($B33="","",SUMIFS('Meus Gastos'!$F$8:$F$507,'Meus Gastos'!$C$8:$C$507,$B33,'Meus Gastos'!$G$8:$G$507,1,'Meus Gastos'!$H$8:$H$507,$C$5))</f>
        <v>0</v>
      </c>
      <c r="E33" s="20" t="n">
        <f aca="false">IF($B33="","",SUMIFS('Meus Gastos'!$F$8:$F$507,'Meus Gastos'!$C$8:$C$507,$B33,'Meus Gastos'!$G$8:$G$507,2,'Meus Gastos'!$H$8:$H$507,$C$5))</f>
        <v>0</v>
      </c>
      <c r="F33" s="20" t="n">
        <f aca="false">IF($B33="","",SUMIFS('Meus Gastos'!$F$8:$F$507,'Meus Gastos'!$C$8:$C$507,$B33,'Meus Gastos'!$G$8:$G$507,3,'Meus Gastos'!$H$8:$H$507,$C$5))</f>
        <v>0</v>
      </c>
      <c r="G33" s="20" t="n">
        <f aca="false">IF($B33="","",SUMIFS('Meus Gastos'!$F$8:$F$507,'Meus Gastos'!$C$8:$C$507,$B33,'Meus Gastos'!$G$8:$G$507,4,'Meus Gastos'!$H$8:$H$507,$C$5))</f>
        <v>0</v>
      </c>
      <c r="H33" s="20" t="n">
        <f aca="false">IF($B33="","",SUMIFS('Meus Gastos'!$F$8:$F$507,'Meus Gastos'!$C$8:$C$507,$B33,'Meus Gastos'!$G$8:$G$507,5,'Meus Gastos'!$H$8:$H$507,$C$5))</f>
        <v>0</v>
      </c>
      <c r="I33" s="20" t="n">
        <f aca="false">IF($B33="","",SUMIFS('Meus Gastos'!$F$8:$F$507,'Meus Gastos'!$C$8:$C$507,$B33,'Meus Gastos'!$G$8:$G$507,6,'Meus Gastos'!$H$8:$H$507,$C$5))</f>
        <v>0</v>
      </c>
      <c r="J33" s="20" t="n">
        <f aca="false">IF($B33="","",SUMIFS('Meus Gastos'!$F$8:$F$507,'Meus Gastos'!$C$8:$C$507,$B33,'Meus Gastos'!$G$8:$G$507,7,'Meus Gastos'!$H$8:$H$507,$C$5))</f>
        <v>0</v>
      </c>
      <c r="K33" s="20" t="n">
        <f aca="false">IF($B33="","",SUMIFS('Meus Gastos'!$F$8:$F$507,'Meus Gastos'!$C$8:$C$507,$B33,'Meus Gastos'!$G$8:$G$507,8,'Meus Gastos'!$H$8:$H$507,$C$5))</f>
        <v>0</v>
      </c>
      <c r="L33" s="20" t="n">
        <f aca="false">IF($B33="","",SUMIFS('Meus Gastos'!$F$8:$F$507,'Meus Gastos'!$C$8:$C$507,$B33,'Meus Gastos'!$G$8:$G$507,9,'Meus Gastos'!$H$8:$H$507,$C$5))</f>
        <v>0</v>
      </c>
      <c r="M33" s="20" t="n">
        <f aca="false">IF($B33="","",SUMIFS('Meus Gastos'!$F$8:$F$507,'Meus Gastos'!$C$8:$C$507,$B33,'Meus Gastos'!$G$8:$G$507,10,'Meus Gastos'!$H$8:$H$507,$C$5))</f>
        <v>0</v>
      </c>
      <c r="N33" s="20" t="n">
        <f aca="false">IF($B33="","",SUMIFS('Meus Gastos'!$F$8:$F$507,'Meus Gastos'!$C$8:$C$507,$B33,'Meus Gastos'!$G$8:$G$507,11,'Meus Gastos'!$H$8:$H$507,$C$5))</f>
        <v>0</v>
      </c>
      <c r="O33" s="20" t="n">
        <f aca="false">IF($B33="","",SUMIFS('Meus Gastos'!$F$8:$F$507,'Meus Gastos'!$C$8:$C$507,$B33,'Meus Gastos'!$G$8:$G$507,12,'Meus Gastos'!$H$8:$H$507,$C$5))</f>
        <v>0</v>
      </c>
      <c r="P33" s="48" t="n">
        <f aca="false">IF($B33="","",SUM(D33:O33))</f>
        <v>0</v>
      </c>
      <c r="Q33" s="39" t="n">
        <f aca="false">IF(OR($B33="",$P$68=0),"",P33/$P$68)</f>
        <v>0</v>
      </c>
    </row>
    <row r="34" customFormat="false" ht="15" hidden="false" customHeight="false" outlineLevel="0" collapsed="false">
      <c r="B34" s="33" t="str">
        <f aca="false">IF(Listas!B31="","",Listas!B31)</f>
        <v>Outros sonhos</v>
      </c>
      <c r="C34" s="21" t="str">
        <f aca="false">IF(Listas!C31="","",Listas!C31)</f>
        <v>Sonhos</v>
      </c>
      <c r="D34" s="20" t="n">
        <f aca="false">IF($B34="","",SUMIFS('Meus Gastos'!$F$8:$F$507,'Meus Gastos'!$C$8:$C$507,$B34,'Meus Gastos'!$G$8:$G$507,1,'Meus Gastos'!$H$8:$H$507,$C$5))</f>
        <v>0</v>
      </c>
      <c r="E34" s="20" t="n">
        <f aca="false">IF($B34="","",SUMIFS('Meus Gastos'!$F$8:$F$507,'Meus Gastos'!$C$8:$C$507,$B34,'Meus Gastos'!$G$8:$G$507,2,'Meus Gastos'!$H$8:$H$507,$C$5))</f>
        <v>0</v>
      </c>
      <c r="F34" s="20" t="n">
        <f aca="false">IF($B34="","",SUMIFS('Meus Gastos'!$F$8:$F$507,'Meus Gastos'!$C$8:$C$507,$B34,'Meus Gastos'!$G$8:$G$507,3,'Meus Gastos'!$H$8:$H$507,$C$5))</f>
        <v>0</v>
      </c>
      <c r="G34" s="20" t="n">
        <f aca="false">IF($B34="","",SUMIFS('Meus Gastos'!$F$8:$F$507,'Meus Gastos'!$C$8:$C$507,$B34,'Meus Gastos'!$G$8:$G$507,4,'Meus Gastos'!$H$8:$H$507,$C$5))</f>
        <v>0</v>
      </c>
      <c r="H34" s="20" t="n">
        <f aca="false">IF($B34="","",SUMIFS('Meus Gastos'!$F$8:$F$507,'Meus Gastos'!$C$8:$C$507,$B34,'Meus Gastos'!$G$8:$G$507,5,'Meus Gastos'!$H$8:$H$507,$C$5))</f>
        <v>0</v>
      </c>
      <c r="I34" s="20" t="n">
        <f aca="false">IF($B34="","",SUMIFS('Meus Gastos'!$F$8:$F$507,'Meus Gastos'!$C$8:$C$507,$B34,'Meus Gastos'!$G$8:$G$507,6,'Meus Gastos'!$H$8:$H$507,$C$5))</f>
        <v>0</v>
      </c>
      <c r="J34" s="20" t="n">
        <f aca="false">IF($B34="","",SUMIFS('Meus Gastos'!$F$8:$F$507,'Meus Gastos'!$C$8:$C$507,$B34,'Meus Gastos'!$G$8:$G$507,7,'Meus Gastos'!$H$8:$H$507,$C$5))</f>
        <v>0</v>
      </c>
      <c r="K34" s="20" t="n">
        <f aca="false">IF($B34="","",SUMIFS('Meus Gastos'!$F$8:$F$507,'Meus Gastos'!$C$8:$C$507,$B34,'Meus Gastos'!$G$8:$G$507,8,'Meus Gastos'!$H$8:$H$507,$C$5))</f>
        <v>0</v>
      </c>
      <c r="L34" s="20" t="n">
        <f aca="false">IF($B34="","",SUMIFS('Meus Gastos'!$F$8:$F$507,'Meus Gastos'!$C$8:$C$507,$B34,'Meus Gastos'!$G$8:$G$507,9,'Meus Gastos'!$H$8:$H$507,$C$5))</f>
        <v>0</v>
      </c>
      <c r="M34" s="20" t="n">
        <f aca="false">IF($B34="","",SUMIFS('Meus Gastos'!$F$8:$F$507,'Meus Gastos'!$C$8:$C$507,$B34,'Meus Gastos'!$G$8:$G$507,10,'Meus Gastos'!$H$8:$H$507,$C$5))</f>
        <v>0</v>
      </c>
      <c r="N34" s="20" t="n">
        <f aca="false">IF($B34="","",SUMIFS('Meus Gastos'!$F$8:$F$507,'Meus Gastos'!$C$8:$C$507,$B34,'Meus Gastos'!$G$8:$G$507,11,'Meus Gastos'!$H$8:$H$507,$C$5))</f>
        <v>0</v>
      </c>
      <c r="O34" s="20" t="n">
        <f aca="false">IF($B34="","",SUMIFS('Meus Gastos'!$F$8:$F$507,'Meus Gastos'!$C$8:$C$507,$B34,'Meus Gastos'!$G$8:$G$507,12,'Meus Gastos'!$H$8:$H$507,$C$5))</f>
        <v>0</v>
      </c>
      <c r="P34" s="48" t="n">
        <f aca="false">IF($B34="","",SUM(D34:O34))</f>
        <v>0</v>
      </c>
      <c r="Q34" s="39" t="n">
        <f aca="false">IF(OR($B34="",$P$68=0),"",P34/$P$68)</f>
        <v>0</v>
      </c>
    </row>
    <row r="35" customFormat="false" ht="15" hidden="false" customHeight="false" outlineLevel="0" collapsed="false">
      <c r="B35" s="33" t="str">
        <f aca="false">IF(Listas!B32="","",Listas!B32)</f>
        <v>Restaurante / Delivery</v>
      </c>
      <c r="C35" s="21" t="str">
        <f aca="false">IF(Listas!C32="","",Listas!C32)</f>
        <v>Se Pagar</v>
      </c>
      <c r="D35" s="20" t="n">
        <f aca="false">IF($B35="","",SUMIFS('Meus Gastos'!$F$8:$F$507,'Meus Gastos'!$C$8:$C$507,$B35,'Meus Gastos'!$G$8:$G$507,1,'Meus Gastos'!$H$8:$H$507,$C$5))</f>
        <v>150</v>
      </c>
      <c r="E35" s="20" t="n">
        <f aca="false">IF($B35="","",SUMIFS('Meus Gastos'!$F$8:$F$507,'Meus Gastos'!$C$8:$C$507,$B35,'Meus Gastos'!$G$8:$G$507,2,'Meus Gastos'!$H$8:$H$507,$C$5))</f>
        <v>0</v>
      </c>
      <c r="F35" s="20" t="n">
        <f aca="false">IF($B35="","",SUMIFS('Meus Gastos'!$F$8:$F$507,'Meus Gastos'!$C$8:$C$507,$B35,'Meus Gastos'!$G$8:$G$507,3,'Meus Gastos'!$H$8:$H$507,$C$5))</f>
        <v>0</v>
      </c>
      <c r="G35" s="20" t="n">
        <f aca="false">IF($B35="","",SUMIFS('Meus Gastos'!$F$8:$F$507,'Meus Gastos'!$C$8:$C$507,$B35,'Meus Gastos'!$G$8:$G$507,4,'Meus Gastos'!$H$8:$H$507,$C$5))</f>
        <v>0</v>
      </c>
      <c r="H35" s="20" t="n">
        <f aca="false">IF($B35="","",SUMIFS('Meus Gastos'!$F$8:$F$507,'Meus Gastos'!$C$8:$C$507,$B35,'Meus Gastos'!$G$8:$G$507,5,'Meus Gastos'!$H$8:$H$507,$C$5))</f>
        <v>0</v>
      </c>
      <c r="I35" s="20" t="n">
        <f aca="false">IF($B35="","",SUMIFS('Meus Gastos'!$F$8:$F$507,'Meus Gastos'!$C$8:$C$507,$B35,'Meus Gastos'!$G$8:$G$507,6,'Meus Gastos'!$H$8:$H$507,$C$5))</f>
        <v>0</v>
      </c>
      <c r="J35" s="20" t="n">
        <f aca="false">IF($B35="","",SUMIFS('Meus Gastos'!$F$8:$F$507,'Meus Gastos'!$C$8:$C$507,$B35,'Meus Gastos'!$G$8:$G$507,7,'Meus Gastos'!$H$8:$H$507,$C$5))</f>
        <v>0</v>
      </c>
      <c r="K35" s="20" t="n">
        <f aca="false">IF($B35="","",SUMIFS('Meus Gastos'!$F$8:$F$507,'Meus Gastos'!$C$8:$C$507,$B35,'Meus Gastos'!$G$8:$G$507,8,'Meus Gastos'!$H$8:$H$507,$C$5))</f>
        <v>0</v>
      </c>
      <c r="L35" s="20" t="n">
        <f aca="false">IF($B35="","",SUMIFS('Meus Gastos'!$F$8:$F$507,'Meus Gastos'!$C$8:$C$507,$B35,'Meus Gastos'!$G$8:$G$507,9,'Meus Gastos'!$H$8:$H$507,$C$5))</f>
        <v>0</v>
      </c>
      <c r="M35" s="20" t="n">
        <f aca="false">IF($B35="","",SUMIFS('Meus Gastos'!$F$8:$F$507,'Meus Gastos'!$C$8:$C$507,$B35,'Meus Gastos'!$G$8:$G$507,10,'Meus Gastos'!$H$8:$H$507,$C$5))</f>
        <v>0</v>
      </c>
      <c r="N35" s="20" t="n">
        <f aca="false">IF($B35="","",SUMIFS('Meus Gastos'!$F$8:$F$507,'Meus Gastos'!$C$8:$C$507,$B35,'Meus Gastos'!$G$8:$G$507,11,'Meus Gastos'!$H$8:$H$507,$C$5))</f>
        <v>0</v>
      </c>
      <c r="O35" s="20" t="n">
        <f aca="false">IF($B35="","",SUMIFS('Meus Gastos'!$F$8:$F$507,'Meus Gastos'!$C$8:$C$507,$B35,'Meus Gastos'!$G$8:$G$507,12,'Meus Gastos'!$H$8:$H$507,$C$5))</f>
        <v>0</v>
      </c>
      <c r="P35" s="48" t="n">
        <f aca="false">IF($B35="","",SUM(D35:O35))</f>
        <v>150</v>
      </c>
      <c r="Q35" s="39" t="n">
        <f aca="false">IF(OR($B35="",$P$68=0),"",P35/$P$68)</f>
        <v>0.0333333333333333</v>
      </c>
    </row>
    <row r="36" customFormat="false" ht="15" hidden="false" customHeight="false" outlineLevel="0" collapsed="false">
      <c r="B36" s="33" t="str">
        <f aca="false">IF(Listas!B33="","",Listas!B33)</f>
        <v>Lazer e passeios</v>
      </c>
      <c r="C36" s="21" t="str">
        <f aca="false">IF(Listas!C33="","",Listas!C33)</f>
        <v>Se Pagar</v>
      </c>
      <c r="D36" s="20" t="n">
        <f aca="false">IF($B36="","",SUMIFS('Meus Gastos'!$F$8:$F$507,'Meus Gastos'!$C$8:$C$507,$B36,'Meus Gastos'!$G$8:$G$507,1,'Meus Gastos'!$H$8:$H$507,$C$5))</f>
        <v>0</v>
      </c>
      <c r="E36" s="20" t="n">
        <f aca="false">IF($B36="","",SUMIFS('Meus Gastos'!$F$8:$F$507,'Meus Gastos'!$C$8:$C$507,$B36,'Meus Gastos'!$G$8:$G$507,2,'Meus Gastos'!$H$8:$H$507,$C$5))</f>
        <v>0</v>
      </c>
      <c r="F36" s="20" t="n">
        <f aca="false">IF($B36="","",SUMIFS('Meus Gastos'!$F$8:$F$507,'Meus Gastos'!$C$8:$C$507,$B36,'Meus Gastos'!$G$8:$G$507,3,'Meus Gastos'!$H$8:$H$507,$C$5))</f>
        <v>0</v>
      </c>
      <c r="G36" s="20" t="n">
        <f aca="false">IF($B36="","",SUMIFS('Meus Gastos'!$F$8:$F$507,'Meus Gastos'!$C$8:$C$507,$B36,'Meus Gastos'!$G$8:$G$507,4,'Meus Gastos'!$H$8:$H$507,$C$5))</f>
        <v>0</v>
      </c>
      <c r="H36" s="20" t="n">
        <f aca="false">IF($B36="","",SUMIFS('Meus Gastos'!$F$8:$F$507,'Meus Gastos'!$C$8:$C$507,$B36,'Meus Gastos'!$G$8:$G$507,5,'Meus Gastos'!$H$8:$H$507,$C$5))</f>
        <v>0</v>
      </c>
      <c r="I36" s="20" t="n">
        <f aca="false">IF($B36="","",SUMIFS('Meus Gastos'!$F$8:$F$507,'Meus Gastos'!$C$8:$C$507,$B36,'Meus Gastos'!$G$8:$G$507,6,'Meus Gastos'!$H$8:$H$507,$C$5))</f>
        <v>0</v>
      </c>
      <c r="J36" s="20" t="n">
        <f aca="false">IF($B36="","",SUMIFS('Meus Gastos'!$F$8:$F$507,'Meus Gastos'!$C$8:$C$507,$B36,'Meus Gastos'!$G$8:$G$507,7,'Meus Gastos'!$H$8:$H$507,$C$5))</f>
        <v>0</v>
      </c>
      <c r="K36" s="20" t="n">
        <f aca="false">IF($B36="","",SUMIFS('Meus Gastos'!$F$8:$F$507,'Meus Gastos'!$C$8:$C$507,$B36,'Meus Gastos'!$G$8:$G$507,8,'Meus Gastos'!$H$8:$H$507,$C$5))</f>
        <v>0</v>
      </c>
      <c r="L36" s="20" t="n">
        <f aca="false">IF($B36="","",SUMIFS('Meus Gastos'!$F$8:$F$507,'Meus Gastos'!$C$8:$C$507,$B36,'Meus Gastos'!$G$8:$G$507,9,'Meus Gastos'!$H$8:$H$507,$C$5))</f>
        <v>0</v>
      </c>
      <c r="M36" s="20" t="n">
        <f aca="false">IF($B36="","",SUMIFS('Meus Gastos'!$F$8:$F$507,'Meus Gastos'!$C$8:$C$507,$B36,'Meus Gastos'!$G$8:$G$507,10,'Meus Gastos'!$H$8:$H$507,$C$5))</f>
        <v>0</v>
      </c>
      <c r="N36" s="20" t="n">
        <f aca="false">IF($B36="","",SUMIFS('Meus Gastos'!$F$8:$F$507,'Meus Gastos'!$C$8:$C$507,$B36,'Meus Gastos'!$G$8:$G$507,11,'Meus Gastos'!$H$8:$H$507,$C$5))</f>
        <v>0</v>
      </c>
      <c r="O36" s="20" t="n">
        <f aca="false">IF($B36="","",SUMIFS('Meus Gastos'!$F$8:$F$507,'Meus Gastos'!$C$8:$C$507,$B36,'Meus Gastos'!$G$8:$G$507,12,'Meus Gastos'!$H$8:$H$507,$C$5))</f>
        <v>0</v>
      </c>
      <c r="P36" s="48" t="n">
        <f aca="false">IF($B36="","",SUM(D36:O36))</f>
        <v>0</v>
      </c>
      <c r="Q36" s="39" t="n">
        <f aca="false">IF(OR($B36="",$P$68=0),"",P36/$P$68)</f>
        <v>0</v>
      </c>
    </row>
    <row r="37" customFormat="false" ht="15" hidden="false" customHeight="false" outlineLevel="0" collapsed="false">
      <c r="B37" s="33" t="str">
        <f aca="false">IF(Listas!B34="","",Listas!B34)</f>
        <v>Roupas e beleza</v>
      </c>
      <c r="C37" s="21" t="str">
        <f aca="false">IF(Listas!C34="","",Listas!C34)</f>
        <v>Se Pagar</v>
      </c>
      <c r="D37" s="20" t="n">
        <f aca="false">IF($B37="","",SUMIFS('Meus Gastos'!$F$8:$F$507,'Meus Gastos'!$C$8:$C$507,$B37,'Meus Gastos'!$G$8:$G$507,1,'Meus Gastos'!$H$8:$H$507,$C$5))</f>
        <v>0</v>
      </c>
      <c r="E37" s="20" t="n">
        <f aca="false">IF($B37="","",SUMIFS('Meus Gastos'!$F$8:$F$507,'Meus Gastos'!$C$8:$C$507,$B37,'Meus Gastos'!$G$8:$G$507,2,'Meus Gastos'!$H$8:$H$507,$C$5))</f>
        <v>0</v>
      </c>
      <c r="F37" s="20" t="n">
        <f aca="false">IF($B37="","",SUMIFS('Meus Gastos'!$F$8:$F$507,'Meus Gastos'!$C$8:$C$507,$B37,'Meus Gastos'!$G$8:$G$507,3,'Meus Gastos'!$H$8:$H$507,$C$5))</f>
        <v>0</v>
      </c>
      <c r="G37" s="20" t="n">
        <f aca="false">IF($B37="","",SUMIFS('Meus Gastos'!$F$8:$F$507,'Meus Gastos'!$C$8:$C$507,$B37,'Meus Gastos'!$G$8:$G$507,4,'Meus Gastos'!$H$8:$H$507,$C$5))</f>
        <v>0</v>
      </c>
      <c r="H37" s="20" t="n">
        <f aca="false">IF($B37="","",SUMIFS('Meus Gastos'!$F$8:$F$507,'Meus Gastos'!$C$8:$C$507,$B37,'Meus Gastos'!$G$8:$G$507,5,'Meus Gastos'!$H$8:$H$507,$C$5))</f>
        <v>0</v>
      </c>
      <c r="I37" s="20" t="n">
        <f aca="false">IF($B37="","",SUMIFS('Meus Gastos'!$F$8:$F$507,'Meus Gastos'!$C$8:$C$507,$B37,'Meus Gastos'!$G$8:$G$507,6,'Meus Gastos'!$H$8:$H$507,$C$5))</f>
        <v>0</v>
      </c>
      <c r="J37" s="20" t="n">
        <f aca="false">IF($B37="","",SUMIFS('Meus Gastos'!$F$8:$F$507,'Meus Gastos'!$C$8:$C$507,$B37,'Meus Gastos'!$G$8:$G$507,7,'Meus Gastos'!$H$8:$H$507,$C$5))</f>
        <v>0</v>
      </c>
      <c r="K37" s="20" t="n">
        <f aca="false">IF($B37="","",SUMIFS('Meus Gastos'!$F$8:$F$507,'Meus Gastos'!$C$8:$C$507,$B37,'Meus Gastos'!$G$8:$G$507,8,'Meus Gastos'!$H$8:$H$507,$C$5))</f>
        <v>0</v>
      </c>
      <c r="L37" s="20" t="n">
        <f aca="false">IF($B37="","",SUMIFS('Meus Gastos'!$F$8:$F$507,'Meus Gastos'!$C$8:$C$507,$B37,'Meus Gastos'!$G$8:$G$507,9,'Meus Gastos'!$H$8:$H$507,$C$5))</f>
        <v>0</v>
      </c>
      <c r="M37" s="20" t="n">
        <f aca="false">IF($B37="","",SUMIFS('Meus Gastos'!$F$8:$F$507,'Meus Gastos'!$C$8:$C$507,$B37,'Meus Gastos'!$G$8:$G$507,10,'Meus Gastos'!$H$8:$H$507,$C$5))</f>
        <v>0</v>
      </c>
      <c r="N37" s="20" t="n">
        <f aca="false">IF($B37="","",SUMIFS('Meus Gastos'!$F$8:$F$507,'Meus Gastos'!$C$8:$C$507,$B37,'Meus Gastos'!$G$8:$G$507,11,'Meus Gastos'!$H$8:$H$507,$C$5))</f>
        <v>0</v>
      </c>
      <c r="O37" s="20" t="n">
        <f aca="false">IF($B37="","",SUMIFS('Meus Gastos'!$F$8:$F$507,'Meus Gastos'!$C$8:$C$507,$B37,'Meus Gastos'!$G$8:$G$507,12,'Meus Gastos'!$H$8:$H$507,$C$5))</f>
        <v>0</v>
      </c>
      <c r="P37" s="48" t="n">
        <f aca="false">IF($B37="","",SUM(D37:O37))</f>
        <v>0</v>
      </c>
      <c r="Q37" s="39" t="n">
        <f aca="false">IF(OR($B37="",$P$68=0),"",P37/$P$68)</f>
        <v>0</v>
      </c>
    </row>
    <row r="38" customFormat="false" ht="15" hidden="false" customHeight="false" outlineLevel="0" collapsed="false">
      <c r="B38" s="33" t="str">
        <f aca="false">IF(Listas!B35="","",Listas!B35)</f>
        <v>Hobbies</v>
      </c>
      <c r="C38" s="21" t="str">
        <f aca="false">IF(Listas!C35="","",Listas!C35)</f>
        <v>Se Pagar</v>
      </c>
      <c r="D38" s="20" t="n">
        <f aca="false">IF($B38="","",SUMIFS('Meus Gastos'!$F$8:$F$507,'Meus Gastos'!$C$8:$C$507,$B38,'Meus Gastos'!$G$8:$G$507,1,'Meus Gastos'!$H$8:$H$507,$C$5))</f>
        <v>0</v>
      </c>
      <c r="E38" s="20" t="n">
        <f aca="false">IF($B38="","",SUMIFS('Meus Gastos'!$F$8:$F$507,'Meus Gastos'!$C$8:$C$507,$B38,'Meus Gastos'!$G$8:$G$507,2,'Meus Gastos'!$H$8:$H$507,$C$5))</f>
        <v>0</v>
      </c>
      <c r="F38" s="20" t="n">
        <f aca="false">IF($B38="","",SUMIFS('Meus Gastos'!$F$8:$F$507,'Meus Gastos'!$C$8:$C$507,$B38,'Meus Gastos'!$G$8:$G$507,3,'Meus Gastos'!$H$8:$H$507,$C$5))</f>
        <v>0</v>
      </c>
      <c r="G38" s="20" t="n">
        <f aca="false">IF($B38="","",SUMIFS('Meus Gastos'!$F$8:$F$507,'Meus Gastos'!$C$8:$C$507,$B38,'Meus Gastos'!$G$8:$G$507,4,'Meus Gastos'!$H$8:$H$507,$C$5))</f>
        <v>0</v>
      </c>
      <c r="H38" s="20" t="n">
        <f aca="false">IF($B38="","",SUMIFS('Meus Gastos'!$F$8:$F$507,'Meus Gastos'!$C$8:$C$507,$B38,'Meus Gastos'!$G$8:$G$507,5,'Meus Gastos'!$H$8:$H$507,$C$5))</f>
        <v>0</v>
      </c>
      <c r="I38" s="20" t="n">
        <f aca="false">IF($B38="","",SUMIFS('Meus Gastos'!$F$8:$F$507,'Meus Gastos'!$C$8:$C$507,$B38,'Meus Gastos'!$G$8:$G$507,6,'Meus Gastos'!$H$8:$H$507,$C$5))</f>
        <v>0</v>
      </c>
      <c r="J38" s="20" t="n">
        <f aca="false">IF($B38="","",SUMIFS('Meus Gastos'!$F$8:$F$507,'Meus Gastos'!$C$8:$C$507,$B38,'Meus Gastos'!$G$8:$G$507,7,'Meus Gastos'!$H$8:$H$507,$C$5))</f>
        <v>0</v>
      </c>
      <c r="K38" s="20" t="n">
        <f aca="false">IF($B38="","",SUMIFS('Meus Gastos'!$F$8:$F$507,'Meus Gastos'!$C$8:$C$507,$B38,'Meus Gastos'!$G$8:$G$507,8,'Meus Gastos'!$H$8:$H$507,$C$5))</f>
        <v>0</v>
      </c>
      <c r="L38" s="20" t="n">
        <f aca="false">IF($B38="","",SUMIFS('Meus Gastos'!$F$8:$F$507,'Meus Gastos'!$C$8:$C$507,$B38,'Meus Gastos'!$G$8:$G$507,9,'Meus Gastos'!$H$8:$H$507,$C$5))</f>
        <v>0</v>
      </c>
      <c r="M38" s="20" t="n">
        <f aca="false">IF($B38="","",SUMIFS('Meus Gastos'!$F$8:$F$507,'Meus Gastos'!$C$8:$C$507,$B38,'Meus Gastos'!$G$8:$G$507,10,'Meus Gastos'!$H$8:$H$507,$C$5))</f>
        <v>0</v>
      </c>
      <c r="N38" s="20" t="n">
        <f aca="false">IF($B38="","",SUMIFS('Meus Gastos'!$F$8:$F$507,'Meus Gastos'!$C$8:$C$507,$B38,'Meus Gastos'!$G$8:$G$507,11,'Meus Gastos'!$H$8:$H$507,$C$5))</f>
        <v>0</v>
      </c>
      <c r="O38" s="20" t="n">
        <f aca="false">IF($B38="","",SUMIFS('Meus Gastos'!$F$8:$F$507,'Meus Gastos'!$C$8:$C$507,$B38,'Meus Gastos'!$G$8:$G$507,12,'Meus Gastos'!$H$8:$H$507,$C$5))</f>
        <v>0</v>
      </c>
      <c r="P38" s="48" t="n">
        <f aca="false">IF($B38="","",SUM(D38:O38))</f>
        <v>0</v>
      </c>
      <c r="Q38" s="39" t="n">
        <f aca="false">IF(OR($B38="",$P$68=0),"",P38/$P$68)</f>
        <v>0</v>
      </c>
    </row>
    <row r="39" customFormat="false" ht="15" hidden="false" customHeight="false" outlineLevel="0" collapsed="false">
      <c r="B39" s="33" t="str">
        <f aca="false">IF(Listas!B36="","",Listas!B36)</f>
        <v>Assinaturas e streaming</v>
      </c>
      <c r="C39" s="21" t="str">
        <f aca="false">IF(Listas!C36="","",Listas!C36)</f>
        <v>Se Pagar</v>
      </c>
      <c r="D39" s="20" t="n">
        <f aca="false">IF($B39="","",SUMIFS('Meus Gastos'!$F$8:$F$507,'Meus Gastos'!$C$8:$C$507,$B39,'Meus Gastos'!$G$8:$G$507,1,'Meus Gastos'!$H$8:$H$507,$C$5))</f>
        <v>100</v>
      </c>
      <c r="E39" s="20" t="n">
        <f aca="false">IF($B39="","",SUMIFS('Meus Gastos'!$F$8:$F$507,'Meus Gastos'!$C$8:$C$507,$B39,'Meus Gastos'!$G$8:$G$507,2,'Meus Gastos'!$H$8:$H$507,$C$5))</f>
        <v>0</v>
      </c>
      <c r="F39" s="20" t="n">
        <f aca="false">IF($B39="","",SUMIFS('Meus Gastos'!$F$8:$F$507,'Meus Gastos'!$C$8:$C$507,$B39,'Meus Gastos'!$G$8:$G$507,3,'Meus Gastos'!$H$8:$H$507,$C$5))</f>
        <v>0</v>
      </c>
      <c r="G39" s="20" t="n">
        <f aca="false">IF($B39="","",SUMIFS('Meus Gastos'!$F$8:$F$507,'Meus Gastos'!$C$8:$C$507,$B39,'Meus Gastos'!$G$8:$G$507,4,'Meus Gastos'!$H$8:$H$507,$C$5))</f>
        <v>0</v>
      </c>
      <c r="H39" s="20" t="n">
        <f aca="false">IF($B39="","",SUMIFS('Meus Gastos'!$F$8:$F$507,'Meus Gastos'!$C$8:$C$507,$B39,'Meus Gastos'!$G$8:$G$507,5,'Meus Gastos'!$H$8:$H$507,$C$5))</f>
        <v>0</v>
      </c>
      <c r="I39" s="20" t="n">
        <f aca="false">IF($B39="","",SUMIFS('Meus Gastos'!$F$8:$F$507,'Meus Gastos'!$C$8:$C$507,$B39,'Meus Gastos'!$G$8:$G$507,6,'Meus Gastos'!$H$8:$H$507,$C$5))</f>
        <v>0</v>
      </c>
      <c r="J39" s="20" t="n">
        <f aca="false">IF($B39="","",SUMIFS('Meus Gastos'!$F$8:$F$507,'Meus Gastos'!$C$8:$C$507,$B39,'Meus Gastos'!$G$8:$G$507,7,'Meus Gastos'!$H$8:$H$507,$C$5))</f>
        <v>0</v>
      </c>
      <c r="K39" s="20" t="n">
        <f aca="false">IF($B39="","",SUMIFS('Meus Gastos'!$F$8:$F$507,'Meus Gastos'!$C$8:$C$507,$B39,'Meus Gastos'!$G$8:$G$507,8,'Meus Gastos'!$H$8:$H$507,$C$5))</f>
        <v>0</v>
      </c>
      <c r="L39" s="20" t="n">
        <f aca="false">IF($B39="","",SUMIFS('Meus Gastos'!$F$8:$F$507,'Meus Gastos'!$C$8:$C$507,$B39,'Meus Gastos'!$G$8:$G$507,9,'Meus Gastos'!$H$8:$H$507,$C$5))</f>
        <v>0</v>
      </c>
      <c r="M39" s="20" t="n">
        <f aca="false">IF($B39="","",SUMIFS('Meus Gastos'!$F$8:$F$507,'Meus Gastos'!$C$8:$C$507,$B39,'Meus Gastos'!$G$8:$G$507,10,'Meus Gastos'!$H$8:$H$507,$C$5))</f>
        <v>0</v>
      </c>
      <c r="N39" s="20" t="n">
        <f aca="false">IF($B39="","",SUMIFS('Meus Gastos'!$F$8:$F$507,'Meus Gastos'!$C$8:$C$507,$B39,'Meus Gastos'!$G$8:$G$507,11,'Meus Gastos'!$H$8:$H$507,$C$5))</f>
        <v>0</v>
      </c>
      <c r="O39" s="20" t="n">
        <f aca="false">IF($B39="","",SUMIFS('Meus Gastos'!$F$8:$F$507,'Meus Gastos'!$C$8:$C$507,$B39,'Meus Gastos'!$G$8:$G$507,12,'Meus Gastos'!$H$8:$H$507,$C$5))</f>
        <v>0</v>
      </c>
      <c r="P39" s="48" t="n">
        <f aca="false">IF($B39="","",SUM(D39:O39))</f>
        <v>100</v>
      </c>
      <c r="Q39" s="39" t="n">
        <f aca="false">IF(OR($B39="",$P$68=0),"",P39/$P$68)</f>
        <v>0.0222222222222222</v>
      </c>
    </row>
    <row r="40" customFormat="false" ht="15" hidden="false" customHeight="false" outlineLevel="0" collapsed="false">
      <c r="B40" s="33" t="str">
        <f aca="false">IF(Listas!B37="","",Listas!B37)</f>
        <v>Experiência sem olhar preço</v>
      </c>
      <c r="C40" s="21" t="str">
        <f aca="false">IF(Listas!C37="","",Listas!C37)</f>
        <v>Abundar (Curinga)</v>
      </c>
      <c r="D40" s="20" t="n">
        <f aca="false">IF($B40="","",SUMIFS('Meus Gastos'!$F$8:$F$507,'Meus Gastos'!$C$8:$C$507,$B40,'Meus Gastos'!$G$8:$G$507,1,'Meus Gastos'!$H$8:$H$507,$C$5))</f>
        <v>200</v>
      </c>
      <c r="E40" s="20" t="n">
        <f aca="false">IF($B40="","",SUMIFS('Meus Gastos'!$F$8:$F$507,'Meus Gastos'!$C$8:$C$507,$B40,'Meus Gastos'!$G$8:$G$507,2,'Meus Gastos'!$H$8:$H$507,$C$5))</f>
        <v>0</v>
      </c>
      <c r="F40" s="20" t="n">
        <f aca="false">IF($B40="","",SUMIFS('Meus Gastos'!$F$8:$F$507,'Meus Gastos'!$C$8:$C$507,$B40,'Meus Gastos'!$G$8:$G$507,3,'Meus Gastos'!$H$8:$H$507,$C$5))</f>
        <v>0</v>
      </c>
      <c r="G40" s="20" t="n">
        <f aca="false">IF($B40="","",SUMIFS('Meus Gastos'!$F$8:$F$507,'Meus Gastos'!$C$8:$C$507,$B40,'Meus Gastos'!$G$8:$G$507,4,'Meus Gastos'!$H$8:$H$507,$C$5))</f>
        <v>0</v>
      </c>
      <c r="H40" s="20" t="n">
        <f aca="false">IF($B40="","",SUMIFS('Meus Gastos'!$F$8:$F$507,'Meus Gastos'!$C$8:$C$507,$B40,'Meus Gastos'!$G$8:$G$507,5,'Meus Gastos'!$H$8:$H$507,$C$5))</f>
        <v>0</v>
      </c>
      <c r="I40" s="20" t="n">
        <f aca="false">IF($B40="","",SUMIFS('Meus Gastos'!$F$8:$F$507,'Meus Gastos'!$C$8:$C$507,$B40,'Meus Gastos'!$G$8:$G$507,6,'Meus Gastos'!$H$8:$H$507,$C$5))</f>
        <v>0</v>
      </c>
      <c r="J40" s="20" t="n">
        <f aca="false">IF($B40="","",SUMIFS('Meus Gastos'!$F$8:$F$507,'Meus Gastos'!$C$8:$C$507,$B40,'Meus Gastos'!$G$8:$G$507,7,'Meus Gastos'!$H$8:$H$507,$C$5))</f>
        <v>0</v>
      </c>
      <c r="K40" s="20" t="n">
        <f aca="false">IF($B40="","",SUMIFS('Meus Gastos'!$F$8:$F$507,'Meus Gastos'!$C$8:$C$507,$B40,'Meus Gastos'!$G$8:$G$507,8,'Meus Gastos'!$H$8:$H$507,$C$5))</f>
        <v>0</v>
      </c>
      <c r="L40" s="20" t="n">
        <f aca="false">IF($B40="","",SUMIFS('Meus Gastos'!$F$8:$F$507,'Meus Gastos'!$C$8:$C$507,$B40,'Meus Gastos'!$G$8:$G$507,9,'Meus Gastos'!$H$8:$H$507,$C$5))</f>
        <v>0</v>
      </c>
      <c r="M40" s="20" t="n">
        <f aca="false">IF($B40="","",SUMIFS('Meus Gastos'!$F$8:$F$507,'Meus Gastos'!$C$8:$C$507,$B40,'Meus Gastos'!$G$8:$G$507,10,'Meus Gastos'!$H$8:$H$507,$C$5))</f>
        <v>0</v>
      </c>
      <c r="N40" s="20" t="n">
        <f aca="false">IF($B40="","",SUMIFS('Meus Gastos'!$F$8:$F$507,'Meus Gastos'!$C$8:$C$507,$B40,'Meus Gastos'!$G$8:$G$507,11,'Meus Gastos'!$H$8:$H$507,$C$5))</f>
        <v>0</v>
      </c>
      <c r="O40" s="20" t="n">
        <f aca="false">IF($B40="","",SUMIFS('Meus Gastos'!$F$8:$F$507,'Meus Gastos'!$C$8:$C$507,$B40,'Meus Gastos'!$G$8:$G$507,12,'Meus Gastos'!$H$8:$H$507,$C$5))</f>
        <v>0</v>
      </c>
      <c r="P40" s="48" t="n">
        <f aca="false">IF($B40="","",SUM(D40:O40))</f>
        <v>200</v>
      </c>
      <c r="Q40" s="39" t="n">
        <f aca="false">IF(OR($B40="",$P$68=0),"",P40/$P$68)</f>
        <v>0.0444444444444444</v>
      </c>
    </row>
    <row r="41" customFormat="false" ht="15" hidden="false" customHeight="false" outlineLevel="0" collapsed="false">
      <c r="B41" s="33" t="str">
        <f aca="false">IF(Listas!B38="","",Listas!B38)</f>
        <v>Reforço de outro destino</v>
      </c>
      <c r="C41" s="21" t="str">
        <f aca="false">IF(Listas!C38="","",Listas!C38)</f>
        <v>Abundar (Curinga)</v>
      </c>
      <c r="D41" s="20" t="n">
        <f aca="false">IF($B41="","",SUMIFS('Meus Gastos'!$F$8:$F$507,'Meus Gastos'!$C$8:$C$507,$B41,'Meus Gastos'!$G$8:$G$507,1,'Meus Gastos'!$H$8:$H$507,$C$5))</f>
        <v>0</v>
      </c>
      <c r="E41" s="20" t="n">
        <f aca="false">IF($B41="","",SUMIFS('Meus Gastos'!$F$8:$F$507,'Meus Gastos'!$C$8:$C$507,$B41,'Meus Gastos'!$G$8:$G$507,2,'Meus Gastos'!$H$8:$H$507,$C$5))</f>
        <v>0</v>
      </c>
      <c r="F41" s="20" t="n">
        <f aca="false">IF($B41="","",SUMIFS('Meus Gastos'!$F$8:$F$507,'Meus Gastos'!$C$8:$C$507,$B41,'Meus Gastos'!$G$8:$G$507,3,'Meus Gastos'!$H$8:$H$507,$C$5))</f>
        <v>0</v>
      </c>
      <c r="G41" s="20" t="n">
        <f aca="false">IF($B41="","",SUMIFS('Meus Gastos'!$F$8:$F$507,'Meus Gastos'!$C$8:$C$507,$B41,'Meus Gastos'!$G$8:$G$507,4,'Meus Gastos'!$H$8:$H$507,$C$5))</f>
        <v>0</v>
      </c>
      <c r="H41" s="20" t="n">
        <f aca="false">IF($B41="","",SUMIFS('Meus Gastos'!$F$8:$F$507,'Meus Gastos'!$C$8:$C$507,$B41,'Meus Gastos'!$G$8:$G$507,5,'Meus Gastos'!$H$8:$H$507,$C$5))</f>
        <v>0</v>
      </c>
      <c r="I41" s="20" t="n">
        <f aca="false">IF($B41="","",SUMIFS('Meus Gastos'!$F$8:$F$507,'Meus Gastos'!$C$8:$C$507,$B41,'Meus Gastos'!$G$8:$G$507,6,'Meus Gastos'!$H$8:$H$507,$C$5))</f>
        <v>0</v>
      </c>
      <c r="J41" s="20" t="n">
        <f aca="false">IF($B41="","",SUMIFS('Meus Gastos'!$F$8:$F$507,'Meus Gastos'!$C$8:$C$507,$B41,'Meus Gastos'!$G$8:$G$507,7,'Meus Gastos'!$H$8:$H$507,$C$5))</f>
        <v>0</v>
      </c>
      <c r="K41" s="20" t="n">
        <f aca="false">IF($B41="","",SUMIFS('Meus Gastos'!$F$8:$F$507,'Meus Gastos'!$C$8:$C$507,$B41,'Meus Gastos'!$G$8:$G$507,8,'Meus Gastos'!$H$8:$H$507,$C$5))</f>
        <v>0</v>
      </c>
      <c r="L41" s="20" t="n">
        <f aca="false">IF($B41="","",SUMIFS('Meus Gastos'!$F$8:$F$507,'Meus Gastos'!$C$8:$C$507,$B41,'Meus Gastos'!$G$8:$G$507,9,'Meus Gastos'!$H$8:$H$507,$C$5))</f>
        <v>0</v>
      </c>
      <c r="M41" s="20" t="n">
        <f aca="false">IF($B41="","",SUMIFS('Meus Gastos'!$F$8:$F$507,'Meus Gastos'!$C$8:$C$507,$B41,'Meus Gastos'!$G$8:$G$507,10,'Meus Gastos'!$H$8:$H$507,$C$5))</f>
        <v>0</v>
      </c>
      <c r="N41" s="20" t="n">
        <f aca="false">IF($B41="","",SUMIFS('Meus Gastos'!$F$8:$F$507,'Meus Gastos'!$C$8:$C$507,$B41,'Meus Gastos'!$G$8:$G$507,11,'Meus Gastos'!$H$8:$H$507,$C$5))</f>
        <v>0</v>
      </c>
      <c r="O41" s="20" t="n">
        <f aca="false">IF($B41="","",SUMIFS('Meus Gastos'!$F$8:$F$507,'Meus Gastos'!$C$8:$C$507,$B41,'Meus Gastos'!$G$8:$G$507,12,'Meus Gastos'!$H$8:$H$507,$C$5))</f>
        <v>0</v>
      </c>
      <c r="P41" s="48" t="n">
        <f aca="false">IF($B41="","",SUM(D41:O41))</f>
        <v>0</v>
      </c>
      <c r="Q41" s="39" t="n">
        <f aca="false">IF(OR($B41="",$P$68=0),"",P41/$P$68)</f>
        <v>0</v>
      </c>
    </row>
    <row r="42" customFormat="false" ht="15" hidden="false" customHeight="false" outlineLevel="0" collapsed="false">
      <c r="B42" s="33" t="str">
        <f aca="false">IF(Listas!B39="","",Listas!B39)</f>
        <v/>
      </c>
      <c r="C42" s="21" t="str">
        <f aca="false">IF(Listas!C39="","",Listas!C39)</f>
        <v/>
      </c>
      <c r="D42" s="20" t="str">
        <f aca="false">IF($B42="","",SUMIFS('Meus Gastos'!$F$8:$F$507,'Meus Gastos'!$C$8:$C$507,$B42,'Meus Gastos'!$G$8:$G$507,1,'Meus Gastos'!$H$8:$H$507,$C$5))</f>
        <v/>
      </c>
      <c r="E42" s="20" t="str">
        <f aca="false">IF($B42="","",SUMIFS('Meus Gastos'!$F$8:$F$507,'Meus Gastos'!$C$8:$C$507,$B42,'Meus Gastos'!$G$8:$G$507,2,'Meus Gastos'!$H$8:$H$507,$C$5))</f>
        <v/>
      </c>
      <c r="F42" s="20" t="str">
        <f aca="false">IF($B42="","",SUMIFS('Meus Gastos'!$F$8:$F$507,'Meus Gastos'!$C$8:$C$507,$B42,'Meus Gastos'!$G$8:$G$507,3,'Meus Gastos'!$H$8:$H$507,$C$5))</f>
        <v/>
      </c>
      <c r="G42" s="20" t="str">
        <f aca="false">IF($B42="","",SUMIFS('Meus Gastos'!$F$8:$F$507,'Meus Gastos'!$C$8:$C$507,$B42,'Meus Gastos'!$G$8:$G$507,4,'Meus Gastos'!$H$8:$H$507,$C$5))</f>
        <v/>
      </c>
      <c r="H42" s="20" t="str">
        <f aca="false">IF($B42="","",SUMIFS('Meus Gastos'!$F$8:$F$507,'Meus Gastos'!$C$8:$C$507,$B42,'Meus Gastos'!$G$8:$G$507,5,'Meus Gastos'!$H$8:$H$507,$C$5))</f>
        <v/>
      </c>
      <c r="I42" s="20" t="str">
        <f aca="false">IF($B42="","",SUMIFS('Meus Gastos'!$F$8:$F$507,'Meus Gastos'!$C$8:$C$507,$B42,'Meus Gastos'!$G$8:$G$507,6,'Meus Gastos'!$H$8:$H$507,$C$5))</f>
        <v/>
      </c>
      <c r="J42" s="20" t="str">
        <f aca="false">IF($B42="","",SUMIFS('Meus Gastos'!$F$8:$F$507,'Meus Gastos'!$C$8:$C$507,$B42,'Meus Gastos'!$G$8:$G$507,7,'Meus Gastos'!$H$8:$H$507,$C$5))</f>
        <v/>
      </c>
      <c r="K42" s="20" t="str">
        <f aca="false">IF($B42="","",SUMIFS('Meus Gastos'!$F$8:$F$507,'Meus Gastos'!$C$8:$C$507,$B42,'Meus Gastos'!$G$8:$G$507,8,'Meus Gastos'!$H$8:$H$507,$C$5))</f>
        <v/>
      </c>
      <c r="L42" s="20" t="str">
        <f aca="false">IF($B42="","",SUMIFS('Meus Gastos'!$F$8:$F$507,'Meus Gastos'!$C$8:$C$507,$B42,'Meus Gastos'!$G$8:$G$507,9,'Meus Gastos'!$H$8:$H$507,$C$5))</f>
        <v/>
      </c>
      <c r="M42" s="20" t="str">
        <f aca="false">IF($B42="","",SUMIFS('Meus Gastos'!$F$8:$F$507,'Meus Gastos'!$C$8:$C$507,$B42,'Meus Gastos'!$G$8:$G$507,10,'Meus Gastos'!$H$8:$H$507,$C$5))</f>
        <v/>
      </c>
      <c r="N42" s="20" t="str">
        <f aca="false">IF($B42="","",SUMIFS('Meus Gastos'!$F$8:$F$507,'Meus Gastos'!$C$8:$C$507,$B42,'Meus Gastos'!$G$8:$G$507,11,'Meus Gastos'!$H$8:$H$507,$C$5))</f>
        <v/>
      </c>
      <c r="O42" s="20" t="str">
        <f aca="false">IF($B42="","",SUMIFS('Meus Gastos'!$F$8:$F$507,'Meus Gastos'!$C$8:$C$507,$B42,'Meus Gastos'!$G$8:$G$507,12,'Meus Gastos'!$H$8:$H$507,$C$5))</f>
        <v/>
      </c>
      <c r="P42" s="48" t="str">
        <f aca="false">IF($B42="","",SUM(D42:O42))</f>
        <v/>
      </c>
      <c r="Q42" s="39" t="str">
        <f aca="false">IF(OR($B42="",$P$68=0),"",P42/$P$68)</f>
        <v/>
      </c>
    </row>
    <row r="43" customFormat="false" ht="15" hidden="false" customHeight="false" outlineLevel="0" collapsed="false">
      <c r="B43" s="33" t="str">
        <f aca="false">IF(Listas!B40="","",Listas!B40)</f>
        <v/>
      </c>
      <c r="C43" s="21" t="str">
        <f aca="false">IF(Listas!C40="","",Listas!C40)</f>
        <v/>
      </c>
      <c r="D43" s="20" t="str">
        <f aca="false">IF($B43="","",SUMIFS('Meus Gastos'!$F$8:$F$507,'Meus Gastos'!$C$8:$C$507,$B43,'Meus Gastos'!$G$8:$G$507,1,'Meus Gastos'!$H$8:$H$507,$C$5))</f>
        <v/>
      </c>
      <c r="E43" s="20" t="str">
        <f aca="false">IF($B43="","",SUMIFS('Meus Gastos'!$F$8:$F$507,'Meus Gastos'!$C$8:$C$507,$B43,'Meus Gastos'!$G$8:$G$507,2,'Meus Gastos'!$H$8:$H$507,$C$5))</f>
        <v/>
      </c>
      <c r="F43" s="20" t="str">
        <f aca="false">IF($B43="","",SUMIFS('Meus Gastos'!$F$8:$F$507,'Meus Gastos'!$C$8:$C$507,$B43,'Meus Gastos'!$G$8:$G$507,3,'Meus Gastos'!$H$8:$H$507,$C$5))</f>
        <v/>
      </c>
      <c r="G43" s="20" t="str">
        <f aca="false">IF($B43="","",SUMIFS('Meus Gastos'!$F$8:$F$507,'Meus Gastos'!$C$8:$C$507,$B43,'Meus Gastos'!$G$8:$G$507,4,'Meus Gastos'!$H$8:$H$507,$C$5))</f>
        <v/>
      </c>
      <c r="H43" s="20" t="str">
        <f aca="false">IF($B43="","",SUMIFS('Meus Gastos'!$F$8:$F$507,'Meus Gastos'!$C$8:$C$507,$B43,'Meus Gastos'!$G$8:$G$507,5,'Meus Gastos'!$H$8:$H$507,$C$5))</f>
        <v/>
      </c>
      <c r="I43" s="20" t="str">
        <f aca="false">IF($B43="","",SUMIFS('Meus Gastos'!$F$8:$F$507,'Meus Gastos'!$C$8:$C$507,$B43,'Meus Gastos'!$G$8:$G$507,6,'Meus Gastos'!$H$8:$H$507,$C$5))</f>
        <v/>
      </c>
      <c r="J43" s="20" t="str">
        <f aca="false">IF($B43="","",SUMIFS('Meus Gastos'!$F$8:$F$507,'Meus Gastos'!$C$8:$C$507,$B43,'Meus Gastos'!$G$8:$G$507,7,'Meus Gastos'!$H$8:$H$507,$C$5))</f>
        <v/>
      </c>
      <c r="K43" s="20" t="str">
        <f aca="false">IF($B43="","",SUMIFS('Meus Gastos'!$F$8:$F$507,'Meus Gastos'!$C$8:$C$507,$B43,'Meus Gastos'!$G$8:$G$507,8,'Meus Gastos'!$H$8:$H$507,$C$5))</f>
        <v/>
      </c>
      <c r="L43" s="20" t="str">
        <f aca="false">IF($B43="","",SUMIFS('Meus Gastos'!$F$8:$F$507,'Meus Gastos'!$C$8:$C$507,$B43,'Meus Gastos'!$G$8:$G$507,9,'Meus Gastos'!$H$8:$H$507,$C$5))</f>
        <v/>
      </c>
      <c r="M43" s="20" t="str">
        <f aca="false">IF($B43="","",SUMIFS('Meus Gastos'!$F$8:$F$507,'Meus Gastos'!$C$8:$C$507,$B43,'Meus Gastos'!$G$8:$G$507,10,'Meus Gastos'!$H$8:$H$507,$C$5))</f>
        <v/>
      </c>
      <c r="N43" s="20" t="str">
        <f aca="false">IF($B43="","",SUMIFS('Meus Gastos'!$F$8:$F$507,'Meus Gastos'!$C$8:$C$507,$B43,'Meus Gastos'!$G$8:$G$507,11,'Meus Gastos'!$H$8:$H$507,$C$5))</f>
        <v/>
      </c>
      <c r="O43" s="20" t="str">
        <f aca="false">IF($B43="","",SUMIFS('Meus Gastos'!$F$8:$F$507,'Meus Gastos'!$C$8:$C$507,$B43,'Meus Gastos'!$G$8:$G$507,12,'Meus Gastos'!$H$8:$H$507,$C$5))</f>
        <v/>
      </c>
      <c r="P43" s="48" t="str">
        <f aca="false">IF($B43="","",SUM(D43:O43))</f>
        <v/>
      </c>
      <c r="Q43" s="39" t="str">
        <f aca="false">IF(OR($B43="",$P$68=0),"",P43/$P$68)</f>
        <v/>
      </c>
    </row>
    <row r="44" customFormat="false" ht="15" hidden="false" customHeight="false" outlineLevel="0" collapsed="false">
      <c r="B44" s="33" t="str">
        <f aca="false">IF(Listas!B41="","",Listas!B41)</f>
        <v/>
      </c>
      <c r="C44" s="21" t="str">
        <f aca="false">IF(Listas!C41="","",Listas!C41)</f>
        <v/>
      </c>
      <c r="D44" s="20" t="str">
        <f aca="false">IF($B44="","",SUMIFS('Meus Gastos'!$F$8:$F$507,'Meus Gastos'!$C$8:$C$507,$B44,'Meus Gastos'!$G$8:$G$507,1,'Meus Gastos'!$H$8:$H$507,$C$5))</f>
        <v/>
      </c>
      <c r="E44" s="20" t="str">
        <f aca="false">IF($B44="","",SUMIFS('Meus Gastos'!$F$8:$F$507,'Meus Gastos'!$C$8:$C$507,$B44,'Meus Gastos'!$G$8:$G$507,2,'Meus Gastos'!$H$8:$H$507,$C$5))</f>
        <v/>
      </c>
      <c r="F44" s="20" t="str">
        <f aca="false">IF($B44="","",SUMIFS('Meus Gastos'!$F$8:$F$507,'Meus Gastos'!$C$8:$C$507,$B44,'Meus Gastos'!$G$8:$G$507,3,'Meus Gastos'!$H$8:$H$507,$C$5))</f>
        <v/>
      </c>
      <c r="G44" s="20" t="str">
        <f aca="false">IF($B44="","",SUMIFS('Meus Gastos'!$F$8:$F$507,'Meus Gastos'!$C$8:$C$507,$B44,'Meus Gastos'!$G$8:$G$507,4,'Meus Gastos'!$H$8:$H$507,$C$5))</f>
        <v/>
      </c>
      <c r="H44" s="20" t="str">
        <f aca="false">IF($B44="","",SUMIFS('Meus Gastos'!$F$8:$F$507,'Meus Gastos'!$C$8:$C$507,$B44,'Meus Gastos'!$G$8:$G$507,5,'Meus Gastos'!$H$8:$H$507,$C$5))</f>
        <v/>
      </c>
      <c r="I44" s="20" t="str">
        <f aca="false">IF($B44="","",SUMIFS('Meus Gastos'!$F$8:$F$507,'Meus Gastos'!$C$8:$C$507,$B44,'Meus Gastos'!$G$8:$G$507,6,'Meus Gastos'!$H$8:$H$507,$C$5))</f>
        <v/>
      </c>
      <c r="J44" s="20" t="str">
        <f aca="false">IF($B44="","",SUMIFS('Meus Gastos'!$F$8:$F$507,'Meus Gastos'!$C$8:$C$507,$B44,'Meus Gastos'!$G$8:$G$507,7,'Meus Gastos'!$H$8:$H$507,$C$5))</f>
        <v/>
      </c>
      <c r="K44" s="20" t="str">
        <f aca="false">IF($B44="","",SUMIFS('Meus Gastos'!$F$8:$F$507,'Meus Gastos'!$C$8:$C$507,$B44,'Meus Gastos'!$G$8:$G$507,8,'Meus Gastos'!$H$8:$H$507,$C$5))</f>
        <v/>
      </c>
      <c r="L44" s="20" t="str">
        <f aca="false">IF($B44="","",SUMIFS('Meus Gastos'!$F$8:$F$507,'Meus Gastos'!$C$8:$C$507,$B44,'Meus Gastos'!$G$8:$G$507,9,'Meus Gastos'!$H$8:$H$507,$C$5))</f>
        <v/>
      </c>
      <c r="M44" s="20" t="str">
        <f aca="false">IF($B44="","",SUMIFS('Meus Gastos'!$F$8:$F$507,'Meus Gastos'!$C$8:$C$507,$B44,'Meus Gastos'!$G$8:$G$507,10,'Meus Gastos'!$H$8:$H$507,$C$5))</f>
        <v/>
      </c>
      <c r="N44" s="20" t="str">
        <f aca="false">IF($B44="","",SUMIFS('Meus Gastos'!$F$8:$F$507,'Meus Gastos'!$C$8:$C$507,$B44,'Meus Gastos'!$G$8:$G$507,11,'Meus Gastos'!$H$8:$H$507,$C$5))</f>
        <v/>
      </c>
      <c r="O44" s="20" t="str">
        <f aca="false">IF($B44="","",SUMIFS('Meus Gastos'!$F$8:$F$507,'Meus Gastos'!$C$8:$C$507,$B44,'Meus Gastos'!$G$8:$G$507,12,'Meus Gastos'!$H$8:$H$507,$C$5))</f>
        <v/>
      </c>
      <c r="P44" s="48" t="str">
        <f aca="false">IF($B44="","",SUM(D44:O44))</f>
        <v/>
      </c>
      <c r="Q44" s="39" t="str">
        <f aca="false">IF(OR($B44="",$P$68=0),"",P44/$P$68)</f>
        <v/>
      </c>
    </row>
    <row r="45" customFormat="false" ht="15" hidden="false" customHeight="false" outlineLevel="0" collapsed="false">
      <c r="B45" s="33" t="str">
        <f aca="false">IF(Listas!B42="","",Listas!B42)</f>
        <v/>
      </c>
      <c r="C45" s="21" t="str">
        <f aca="false">IF(Listas!C42="","",Listas!C42)</f>
        <v/>
      </c>
      <c r="D45" s="20" t="str">
        <f aca="false">IF($B45="","",SUMIFS('Meus Gastos'!$F$8:$F$507,'Meus Gastos'!$C$8:$C$507,$B45,'Meus Gastos'!$G$8:$G$507,1,'Meus Gastos'!$H$8:$H$507,$C$5))</f>
        <v/>
      </c>
      <c r="E45" s="20" t="str">
        <f aca="false">IF($B45="","",SUMIFS('Meus Gastos'!$F$8:$F$507,'Meus Gastos'!$C$8:$C$507,$B45,'Meus Gastos'!$G$8:$G$507,2,'Meus Gastos'!$H$8:$H$507,$C$5))</f>
        <v/>
      </c>
      <c r="F45" s="20" t="str">
        <f aca="false">IF($B45="","",SUMIFS('Meus Gastos'!$F$8:$F$507,'Meus Gastos'!$C$8:$C$507,$B45,'Meus Gastos'!$G$8:$G$507,3,'Meus Gastos'!$H$8:$H$507,$C$5))</f>
        <v/>
      </c>
      <c r="G45" s="20" t="str">
        <f aca="false">IF($B45="","",SUMIFS('Meus Gastos'!$F$8:$F$507,'Meus Gastos'!$C$8:$C$507,$B45,'Meus Gastos'!$G$8:$G$507,4,'Meus Gastos'!$H$8:$H$507,$C$5))</f>
        <v/>
      </c>
      <c r="H45" s="20" t="str">
        <f aca="false">IF($B45="","",SUMIFS('Meus Gastos'!$F$8:$F$507,'Meus Gastos'!$C$8:$C$507,$B45,'Meus Gastos'!$G$8:$G$507,5,'Meus Gastos'!$H$8:$H$507,$C$5))</f>
        <v/>
      </c>
      <c r="I45" s="20" t="str">
        <f aca="false">IF($B45="","",SUMIFS('Meus Gastos'!$F$8:$F$507,'Meus Gastos'!$C$8:$C$507,$B45,'Meus Gastos'!$G$8:$G$507,6,'Meus Gastos'!$H$8:$H$507,$C$5))</f>
        <v/>
      </c>
      <c r="J45" s="20" t="str">
        <f aca="false">IF($B45="","",SUMIFS('Meus Gastos'!$F$8:$F$507,'Meus Gastos'!$C$8:$C$507,$B45,'Meus Gastos'!$G$8:$G$507,7,'Meus Gastos'!$H$8:$H$507,$C$5))</f>
        <v/>
      </c>
      <c r="K45" s="20" t="str">
        <f aca="false">IF($B45="","",SUMIFS('Meus Gastos'!$F$8:$F$507,'Meus Gastos'!$C$8:$C$507,$B45,'Meus Gastos'!$G$8:$G$507,8,'Meus Gastos'!$H$8:$H$507,$C$5))</f>
        <v/>
      </c>
      <c r="L45" s="20" t="str">
        <f aca="false">IF($B45="","",SUMIFS('Meus Gastos'!$F$8:$F$507,'Meus Gastos'!$C$8:$C$507,$B45,'Meus Gastos'!$G$8:$G$507,9,'Meus Gastos'!$H$8:$H$507,$C$5))</f>
        <v/>
      </c>
      <c r="M45" s="20" t="str">
        <f aca="false">IF($B45="","",SUMIFS('Meus Gastos'!$F$8:$F$507,'Meus Gastos'!$C$8:$C$507,$B45,'Meus Gastos'!$G$8:$G$507,10,'Meus Gastos'!$H$8:$H$507,$C$5))</f>
        <v/>
      </c>
      <c r="N45" s="20" t="str">
        <f aca="false">IF($B45="","",SUMIFS('Meus Gastos'!$F$8:$F$507,'Meus Gastos'!$C$8:$C$507,$B45,'Meus Gastos'!$G$8:$G$507,11,'Meus Gastos'!$H$8:$H$507,$C$5))</f>
        <v/>
      </c>
      <c r="O45" s="20" t="str">
        <f aca="false">IF($B45="","",SUMIFS('Meus Gastos'!$F$8:$F$507,'Meus Gastos'!$C$8:$C$507,$B45,'Meus Gastos'!$G$8:$G$507,12,'Meus Gastos'!$H$8:$H$507,$C$5))</f>
        <v/>
      </c>
      <c r="P45" s="48" t="str">
        <f aca="false">IF($B45="","",SUM(D45:O45))</f>
        <v/>
      </c>
      <c r="Q45" s="39" t="str">
        <f aca="false">IF(OR($B45="",$P$68=0),"",P45/$P$68)</f>
        <v/>
      </c>
    </row>
    <row r="46" customFormat="false" ht="15" hidden="false" customHeight="false" outlineLevel="0" collapsed="false">
      <c r="B46" s="33" t="str">
        <f aca="false">IF(Listas!B43="","",Listas!B43)</f>
        <v/>
      </c>
      <c r="C46" s="21" t="str">
        <f aca="false">IF(Listas!C43="","",Listas!C43)</f>
        <v/>
      </c>
      <c r="D46" s="20" t="str">
        <f aca="false">IF($B46="","",SUMIFS('Meus Gastos'!$F$8:$F$507,'Meus Gastos'!$C$8:$C$507,$B46,'Meus Gastos'!$G$8:$G$507,1,'Meus Gastos'!$H$8:$H$507,$C$5))</f>
        <v/>
      </c>
      <c r="E46" s="20" t="str">
        <f aca="false">IF($B46="","",SUMIFS('Meus Gastos'!$F$8:$F$507,'Meus Gastos'!$C$8:$C$507,$B46,'Meus Gastos'!$G$8:$G$507,2,'Meus Gastos'!$H$8:$H$507,$C$5))</f>
        <v/>
      </c>
      <c r="F46" s="20" t="str">
        <f aca="false">IF($B46="","",SUMIFS('Meus Gastos'!$F$8:$F$507,'Meus Gastos'!$C$8:$C$507,$B46,'Meus Gastos'!$G$8:$G$507,3,'Meus Gastos'!$H$8:$H$507,$C$5))</f>
        <v/>
      </c>
      <c r="G46" s="20" t="str">
        <f aca="false">IF($B46="","",SUMIFS('Meus Gastos'!$F$8:$F$507,'Meus Gastos'!$C$8:$C$507,$B46,'Meus Gastos'!$G$8:$G$507,4,'Meus Gastos'!$H$8:$H$507,$C$5))</f>
        <v/>
      </c>
      <c r="H46" s="20" t="str">
        <f aca="false">IF($B46="","",SUMIFS('Meus Gastos'!$F$8:$F$507,'Meus Gastos'!$C$8:$C$507,$B46,'Meus Gastos'!$G$8:$G$507,5,'Meus Gastos'!$H$8:$H$507,$C$5))</f>
        <v/>
      </c>
      <c r="I46" s="20" t="str">
        <f aca="false">IF($B46="","",SUMIFS('Meus Gastos'!$F$8:$F$507,'Meus Gastos'!$C$8:$C$507,$B46,'Meus Gastos'!$G$8:$G$507,6,'Meus Gastos'!$H$8:$H$507,$C$5))</f>
        <v/>
      </c>
      <c r="J46" s="20" t="str">
        <f aca="false">IF($B46="","",SUMIFS('Meus Gastos'!$F$8:$F$507,'Meus Gastos'!$C$8:$C$507,$B46,'Meus Gastos'!$G$8:$G$507,7,'Meus Gastos'!$H$8:$H$507,$C$5))</f>
        <v/>
      </c>
      <c r="K46" s="20" t="str">
        <f aca="false">IF($B46="","",SUMIFS('Meus Gastos'!$F$8:$F$507,'Meus Gastos'!$C$8:$C$507,$B46,'Meus Gastos'!$G$8:$G$507,8,'Meus Gastos'!$H$8:$H$507,$C$5))</f>
        <v/>
      </c>
      <c r="L46" s="20" t="str">
        <f aca="false">IF($B46="","",SUMIFS('Meus Gastos'!$F$8:$F$507,'Meus Gastos'!$C$8:$C$507,$B46,'Meus Gastos'!$G$8:$G$507,9,'Meus Gastos'!$H$8:$H$507,$C$5))</f>
        <v/>
      </c>
      <c r="M46" s="20" t="str">
        <f aca="false">IF($B46="","",SUMIFS('Meus Gastos'!$F$8:$F$507,'Meus Gastos'!$C$8:$C$507,$B46,'Meus Gastos'!$G$8:$G$507,10,'Meus Gastos'!$H$8:$H$507,$C$5))</f>
        <v/>
      </c>
      <c r="N46" s="20" t="str">
        <f aca="false">IF($B46="","",SUMIFS('Meus Gastos'!$F$8:$F$507,'Meus Gastos'!$C$8:$C$507,$B46,'Meus Gastos'!$G$8:$G$507,11,'Meus Gastos'!$H$8:$H$507,$C$5))</f>
        <v/>
      </c>
      <c r="O46" s="20" t="str">
        <f aca="false">IF($B46="","",SUMIFS('Meus Gastos'!$F$8:$F$507,'Meus Gastos'!$C$8:$C$507,$B46,'Meus Gastos'!$G$8:$G$507,12,'Meus Gastos'!$H$8:$H$507,$C$5))</f>
        <v/>
      </c>
      <c r="P46" s="48" t="str">
        <f aca="false">IF($B46="","",SUM(D46:O46))</f>
        <v/>
      </c>
      <c r="Q46" s="39" t="str">
        <f aca="false">IF(OR($B46="",$P$68=0),"",P46/$P$68)</f>
        <v/>
      </c>
    </row>
    <row r="47" customFormat="false" ht="15" hidden="false" customHeight="false" outlineLevel="0" collapsed="false">
      <c r="B47" s="33" t="str">
        <f aca="false">IF(Listas!B44="","",Listas!B44)</f>
        <v/>
      </c>
      <c r="C47" s="21" t="str">
        <f aca="false">IF(Listas!C44="","",Listas!C44)</f>
        <v/>
      </c>
      <c r="D47" s="20" t="str">
        <f aca="false">IF($B47="","",SUMIFS('Meus Gastos'!$F$8:$F$507,'Meus Gastos'!$C$8:$C$507,$B47,'Meus Gastos'!$G$8:$G$507,1,'Meus Gastos'!$H$8:$H$507,$C$5))</f>
        <v/>
      </c>
      <c r="E47" s="20" t="str">
        <f aca="false">IF($B47="","",SUMIFS('Meus Gastos'!$F$8:$F$507,'Meus Gastos'!$C$8:$C$507,$B47,'Meus Gastos'!$G$8:$G$507,2,'Meus Gastos'!$H$8:$H$507,$C$5))</f>
        <v/>
      </c>
      <c r="F47" s="20" t="str">
        <f aca="false">IF($B47="","",SUMIFS('Meus Gastos'!$F$8:$F$507,'Meus Gastos'!$C$8:$C$507,$B47,'Meus Gastos'!$G$8:$G$507,3,'Meus Gastos'!$H$8:$H$507,$C$5))</f>
        <v/>
      </c>
      <c r="G47" s="20" t="str">
        <f aca="false">IF($B47="","",SUMIFS('Meus Gastos'!$F$8:$F$507,'Meus Gastos'!$C$8:$C$507,$B47,'Meus Gastos'!$G$8:$G$507,4,'Meus Gastos'!$H$8:$H$507,$C$5))</f>
        <v/>
      </c>
      <c r="H47" s="20" t="str">
        <f aca="false">IF($B47="","",SUMIFS('Meus Gastos'!$F$8:$F$507,'Meus Gastos'!$C$8:$C$507,$B47,'Meus Gastos'!$G$8:$G$507,5,'Meus Gastos'!$H$8:$H$507,$C$5))</f>
        <v/>
      </c>
      <c r="I47" s="20" t="str">
        <f aca="false">IF($B47="","",SUMIFS('Meus Gastos'!$F$8:$F$507,'Meus Gastos'!$C$8:$C$507,$B47,'Meus Gastos'!$G$8:$G$507,6,'Meus Gastos'!$H$8:$H$507,$C$5))</f>
        <v/>
      </c>
      <c r="J47" s="20" t="str">
        <f aca="false">IF($B47="","",SUMIFS('Meus Gastos'!$F$8:$F$507,'Meus Gastos'!$C$8:$C$507,$B47,'Meus Gastos'!$G$8:$G$507,7,'Meus Gastos'!$H$8:$H$507,$C$5))</f>
        <v/>
      </c>
      <c r="K47" s="20" t="str">
        <f aca="false">IF($B47="","",SUMIFS('Meus Gastos'!$F$8:$F$507,'Meus Gastos'!$C$8:$C$507,$B47,'Meus Gastos'!$G$8:$G$507,8,'Meus Gastos'!$H$8:$H$507,$C$5))</f>
        <v/>
      </c>
      <c r="L47" s="20" t="str">
        <f aca="false">IF($B47="","",SUMIFS('Meus Gastos'!$F$8:$F$507,'Meus Gastos'!$C$8:$C$507,$B47,'Meus Gastos'!$G$8:$G$507,9,'Meus Gastos'!$H$8:$H$507,$C$5))</f>
        <v/>
      </c>
      <c r="M47" s="20" t="str">
        <f aca="false">IF($B47="","",SUMIFS('Meus Gastos'!$F$8:$F$507,'Meus Gastos'!$C$8:$C$507,$B47,'Meus Gastos'!$G$8:$G$507,10,'Meus Gastos'!$H$8:$H$507,$C$5))</f>
        <v/>
      </c>
      <c r="N47" s="20" t="str">
        <f aca="false">IF($B47="","",SUMIFS('Meus Gastos'!$F$8:$F$507,'Meus Gastos'!$C$8:$C$507,$B47,'Meus Gastos'!$G$8:$G$507,11,'Meus Gastos'!$H$8:$H$507,$C$5))</f>
        <v/>
      </c>
      <c r="O47" s="20" t="str">
        <f aca="false">IF($B47="","",SUMIFS('Meus Gastos'!$F$8:$F$507,'Meus Gastos'!$C$8:$C$507,$B47,'Meus Gastos'!$G$8:$G$507,12,'Meus Gastos'!$H$8:$H$507,$C$5))</f>
        <v/>
      </c>
      <c r="P47" s="48" t="str">
        <f aca="false">IF($B47="","",SUM(D47:O47))</f>
        <v/>
      </c>
      <c r="Q47" s="39" t="str">
        <f aca="false">IF(OR($B47="",$P$68=0),"",P47/$P$68)</f>
        <v/>
      </c>
    </row>
    <row r="48" customFormat="false" ht="15" hidden="false" customHeight="false" outlineLevel="0" collapsed="false">
      <c r="B48" s="33" t="str">
        <f aca="false">IF(Listas!B45="","",Listas!B45)</f>
        <v/>
      </c>
      <c r="C48" s="21" t="str">
        <f aca="false">IF(Listas!C45="","",Listas!C45)</f>
        <v/>
      </c>
      <c r="D48" s="20" t="str">
        <f aca="false">IF($B48="","",SUMIFS('Meus Gastos'!$F$8:$F$507,'Meus Gastos'!$C$8:$C$507,$B48,'Meus Gastos'!$G$8:$G$507,1,'Meus Gastos'!$H$8:$H$507,$C$5))</f>
        <v/>
      </c>
      <c r="E48" s="20" t="str">
        <f aca="false">IF($B48="","",SUMIFS('Meus Gastos'!$F$8:$F$507,'Meus Gastos'!$C$8:$C$507,$B48,'Meus Gastos'!$G$8:$G$507,2,'Meus Gastos'!$H$8:$H$507,$C$5))</f>
        <v/>
      </c>
      <c r="F48" s="20" t="str">
        <f aca="false">IF($B48="","",SUMIFS('Meus Gastos'!$F$8:$F$507,'Meus Gastos'!$C$8:$C$507,$B48,'Meus Gastos'!$G$8:$G$507,3,'Meus Gastos'!$H$8:$H$507,$C$5))</f>
        <v/>
      </c>
      <c r="G48" s="20" t="str">
        <f aca="false">IF($B48="","",SUMIFS('Meus Gastos'!$F$8:$F$507,'Meus Gastos'!$C$8:$C$507,$B48,'Meus Gastos'!$G$8:$G$507,4,'Meus Gastos'!$H$8:$H$507,$C$5))</f>
        <v/>
      </c>
      <c r="H48" s="20" t="str">
        <f aca="false">IF($B48="","",SUMIFS('Meus Gastos'!$F$8:$F$507,'Meus Gastos'!$C$8:$C$507,$B48,'Meus Gastos'!$G$8:$G$507,5,'Meus Gastos'!$H$8:$H$507,$C$5))</f>
        <v/>
      </c>
      <c r="I48" s="20" t="str">
        <f aca="false">IF($B48="","",SUMIFS('Meus Gastos'!$F$8:$F$507,'Meus Gastos'!$C$8:$C$507,$B48,'Meus Gastos'!$G$8:$G$507,6,'Meus Gastos'!$H$8:$H$507,$C$5))</f>
        <v/>
      </c>
      <c r="J48" s="20" t="str">
        <f aca="false">IF($B48="","",SUMIFS('Meus Gastos'!$F$8:$F$507,'Meus Gastos'!$C$8:$C$507,$B48,'Meus Gastos'!$G$8:$G$507,7,'Meus Gastos'!$H$8:$H$507,$C$5))</f>
        <v/>
      </c>
      <c r="K48" s="20" t="str">
        <f aca="false">IF($B48="","",SUMIFS('Meus Gastos'!$F$8:$F$507,'Meus Gastos'!$C$8:$C$507,$B48,'Meus Gastos'!$G$8:$G$507,8,'Meus Gastos'!$H$8:$H$507,$C$5))</f>
        <v/>
      </c>
      <c r="L48" s="20" t="str">
        <f aca="false">IF($B48="","",SUMIFS('Meus Gastos'!$F$8:$F$507,'Meus Gastos'!$C$8:$C$507,$B48,'Meus Gastos'!$G$8:$G$507,9,'Meus Gastos'!$H$8:$H$507,$C$5))</f>
        <v/>
      </c>
      <c r="M48" s="20" t="str">
        <f aca="false">IF($B48="","",SUMIFS('Meus Gastos'!$F$8:$F$507,'Meus Gastos'!$C$8:$C$507,$B48,'Meus Gastos'!$G$8:$G$507,10,'Meus Gastos'!$H$8:$H$507,$C$5))</f>
        <v/>
      </c>
      <c r="N48" s="20" t="str">
        <f aca="false">IF($B48="","",SUMIFS('Meus Gastos'!$F$8:$F$507,'Meus Gastos'!$C$8:$C$507,$B48,'Meus Gastos'!$G$8:$G$507,11,'Meus Gastos'!$H$8:$H$507,$C$5))</f>
        <v/>
      </c>
      <c r="O48" s="20" t="str">
        <f aca="false">IF($B48="","",SUMIFS('Meus Gastos'!$F$8:$F$507,'Meus Gastos'!$C$8:$C$507,$B48,'Meus Gastos'!$G$8:$G$507,12,'Meus Gastos'!$H$8:$H$507,$C$5))</f>
        <v/>
      </c>
      <c r="P48" s="48" t="str">
        <f aca="false">IF($B48="","",SUM(D48:O48))</f>
        <v/>
      </c>
      <c r="Q48" s="39" t="str">
        <f aca="false">IF(OR($B48="",$P$68=0),"",P48/$P$68)</f>
        <v/>
      </c>
    </row>
    <row r="49" customFormat="false" ht="15" hidden="false" customHeight="false" outlineLevel="0" collapsed="false">
      <c r="B49" s="33" t="str">
        <f aca="false">IF(Listas!B46="","",Listas!B46)</f>
        <v/>
      </c>
      <c r="C49" s="21" t="str">
        <f aca="false">IF(Listas!C46="","",Listas!C46)</f>
        <v/>
      </c>
      <c r="D49" s="20" t="str">
        <f aca="false">IF($B49="","",SUMIFS('Meus Gastos'!$F$8:$F$507,'Meus Gastos'!$C$8:$C$507,$B49,'Meus Gastos'!$G$8:$G$507,1,'Meus Gastos'!$H$8:$H$507,$C$5))</f>
        <v/>
      </c>
      <c r="E49" s="20" t="str">
        <f aca="false">IF($B49="","",SUMIFS('Meus Gastos'!$F$8:$F$507,'Meus Gastos'!$C$8:$C$507,$B49,'Meus Gastos'!$G$8:$G$507,2,'Meus Gastos'!$H$8:$H$507,$C$5))</f>
        <v/>
      </c>
      <c r="F49" s="20" t="str">
        <f aca="false">IF($B49="","",SUMIFS('Meus Gastos'!$F$8:$F$507,'Meus Gastos'!$C$8:$C$507,$B49,'Meus Gastos'!$G$8:$G$507,3,'Meus Gastos'!$H$8:$H$507,$C$5))</f>
        <v/>
      </c>
      <c r="G49" s="20" t="str">
        <f aca="false">IF($B49="","",SUMIFS('Meus Gastos'!$F$8:$F$507,'Meus Gastos'!$C$8:$C$507,$B49,'Meus Gastos'!$G$8:$G$507,4,'Meus Gastos'!$H$8:$H$507,$C$5))</f>
        <v/>
      </c>
      <c r="H49" s="20" t="str">
        <f aca="false">IF($B49="","",SUMIFS('Meus Gastos'!$F$8:$F$507,'Meus Gastos'!$C$8:$C$507,$B49,'Meus Gastos'!$G$8:$G$507,5,'Meus Gastos'!$H$8:$H$507,$C$5))</f>
        <v/>
      </c>
      <c r="I49" s="20" t="str">
        <f aca="false">IF($B49="","",SUMIFS('Meus Gastos'!$F$8:$F$507,'Meus Gastos'!$C$8:$C$507,$B49,'Meus Gastos'!$G$8:$G$507,6,'Meus Gastos'!$H$8:$H$507,$C$5))</f>
        <v/>
      </c>
      <c r="J49" s="20" t="str">
        <f aca="false">IF($B49="","",SUMIFS('Meus Gastos'!$F$8:$F$507,'Meus Gastos'!$C$8:$C$507,$B49,'Meus Gastos'!$G$8:$G$507,7,'Meus Gastos'!$H$8:$H$507,$C$5))</f>
        <v/>
      </c>
      <c r="K49" s="20" t="str">
        <f aca="false">IF($B49="","",SUMIFS('Meus Gastos'!$F$8:$F$507,'Meus Gastos'!$C$8:$C$507,$B49,'Meus Gastos'!$G$8:$G$507,8,'Meus Gastos'!$H$8:$H$507,$C$5))</f>
        <v/>
      </c>
      <c r="L49" s="20" t="str">
        <f aca="false">IF($B49="","",SUMIFS('Meus Gastos'!$F$8:$F$507,'Meus Gastos'!$C$8:$C$507,$B49,'Meus Gastos'!$G$8:$G$507,9,'Meus Gastos'!$H$8:$H$507,$C$5))</f>
        <v/>
      </c>
      <c r="M49" s="20" t="str">
        <f aca="false">IF($B49="","",SUMIFS('Meus Gastos'!$F$8:$F$507,'Meus Gastos'!$C$8:$C$507,$B49,'Meus Gastos'!$G$8:$G$507,10,'Meus Gastos'!$H$8:$H$507,$C$5))</f>
        <v/>
      </c>
      <c r="N49" s="20" t="str">
        <f aca="false">IF($B49="","",SUMIFS('Meus Gastos'!$F$8:$F$507,'Meus Gastos'!$C$8:$C$507,$B49,'Meus Gastos'!$G$8:$G$507,11,'Meus Gastos'!$H$8:$H$507,$C$5))</f>
        <v/>
      </c>
      <c r="O49" s="20" t="str">
        <f aca="false">IF($B49="","",SUMIFS('Meus Gastos'!$F$8:$F$507,'Meus Gastos'!$C$8:$C$507,$B49,'Meus Gastos'!$G$8:$G$507,12,'Meus Gastos'!$H$8:$H$507,$C$5))</f>
        <v/>
      </c>
      <c r="P49" s="48" t="str">
        <f aca="false">IF($B49="","",SUM(D49:O49))</f>
        <v/>
      </c>
      <c r="Q49" s="39" t="str">
        <f aca="false">IF(OR($B49="",$P$68=0),"",P49/$P$68)</f>
        <v/>
      </c>
    </row>
    <row r="50" customFormat="false" ht="15" hidden="false" customHeight="false" outlineLevel="0" collapsed="false">
      <c r="B50" s="33" t="str">
        <f aca="false">IF(Listas!B47="","",Listas!B47)</f>
        <v/>
      </c>
      <c r="C50" s="21" t="str">
        <f aca="false">IF(Listas!C47="","",Listas!C47)</f>
        <v/>
      </c>
      <c r="D50" s="20" t="str">
        <f aca="false">IF($B50="","",SUMIFS('Meus Gastos'!$F$8:$F$507,'Meus Gastos'!$C$8:$C$507,$B50,'Meus Gastos'!$G$8:$G$507,1,'Meus Gastos'!$H$8:$H$507,$C$5))</f>
        <v/>
      </c>
      <c r="E50" s="20" t="str">
        <f aca="false">IF($B50="","",SUMIFS('Meus Gastos'!$F$8:$F$507,'Meus Gastos'!$C$8:$C$507,$B50,'Meus Gastos'!$G$8:$G$507,2,'Meus Gastos'!$H$8:$H$507,$C$5))</f>
        <v/>
      </c>
      <c r="F50" s="20" t="str">
        <f aca="false">IF($B50="","",SUMIFS('Meus Gastos'!$F$8:$F$507,'Meus Gastos'!$C$8:$C$507,$B50,'Meus Gastos'!$G$8:$G$507,3,'Meus Gastos'!$H$8:$H$507,$C$5))</f>
        <v/>
      </c>
      <c r="G50" s="20" t="str">
        <f aca="false">IF($B50="","",SUMIFS('Meus Gastos'!$F$8:$F$507,'Meus Gastos'!$C$8:$C$507,$B50,'Meus Gastos'!$G$8:$G$507,4,'Meus Gastos'!$H$8:$H$507,$C$5))</f>
        <v/>
      </c>
      <c r="H50" s="20" t="str">
        <f aca="false">IF($B50="","",SUMIFS('Meus Gastos'!$F$8:$F$507,'Meus Gastos'!$C$8:$C$507,$B50,'Meus Gastos'!$G$8:$G$507,5,'Meus Gastos'!$H$8:$H$507,$C$5))</f>
        <v/>
      </c>
      <c r="I50" s="20" t="str">
        <f aca="false">IF($B50="","",SUMIFS('Meus Gastos'!$F$8:$F$507,'Meus Gastos'!$C$8:$C$507,$B50,'Meus Gastos'!$G$8:$G$507,6,'Meus Gastos'!$H$8:$H$507,$C$5))</f>
        <v/>
      </c>
      <c r="J50" s="20" t="str">
        <f aca="false">IF($B50="","",SUMIFS('Meus Gastos'!$F$8:$F$507,'Meus Gastos'!$C$8:$C$507,$B50,'Meus Gastos'!$G$8:$G$507,7,'Meus Gastos'!$H$8:$H$507,$C$5))</f>
        <v/>
      </c>
      <c r="K50" s="20" t="str">
        <f aca="false">IF($B50="","",SUMIFS('Meus Gastos'!$F$8:$F$507,'Meus Gastos'!$C$8:$C$507,$B50,'Meus Gastos'!$G$8:$G$507,8,'Meus Gastos'!$H$8:$H$507,$C$5))</f>
        <v/>
      </c>
      <c r="L50" s="20" t="str">
        <f aca="false">IF($B50="","",SUMIFS('Meus Gastos'!$F$8:$F$507,'Meus Gastos'!$C$8:$C$507,$B50,'Meus Gastos'!$G$8:$G$507,9,'Meus Gastos'!$H$8:$H$507,$C$5))</f>
        <v/>
      </c>
      <c r="M50" s="20" t="str">
        <f aca="false">IF($B50="","",SUMIFS('Meus Gastos'!$F$8:$F$507,'Meus Gastos'!$C$8:$C$507,$B50,'Meus Gastos'!$G$8:$G$507,10,'Meus Gastos'!$H$8:$H$507,$C$5))</f>
        <v/>
      </c>
      <c r="N50" s="20" t="str">
        <f aca="false">IF($B50="","",SUMIFS('Meus Gastos'!$F$8:$F$507,'Meus Gastos'!$C$8:$C$507,$B50,'Meus Gastos'!$G$8:$G$507,11,'Meus Gastos'!$H$8:$H$507,$C$5))</f>
        <v/>
      </c>
      <c r="O50" s="20" t="str">
        <f aca="false">IF($B50="","",SUMIFS('Meus Gastos'!$F$8:$F$507,'Meus Gastos'!$C$8:$C$507,$B50,'Meus Gastos'!$G$8:$G$507,12,'Meus Gastos'!$H$8:$H$507,$C$5))</f>
        <v/>
      </c>
      <c r="P50" s="48" t="str">
        <f aca="false">IF($B50="","",SUM(D50:O50))</f>
        <v/>
      </c>
      <c r="Q50" s="39" t="str">
        <f aca="false">IF(OR($B50="",$P$68=0),"",P50/$P$68)</f>
        <v/>
      </c>
    </row>
    <row r="51" customFormat="false" ht="15" hidden="false" customHeight="false" outlineLevel="0" collapsed="false">
      <c r="B51" s="33" t="str">
        <f aca="false">IF(Listas!B48="","",Listas!B48)</f>
        <v/>
      </c>
      <c r="C51" s="21" t="str">
        <f aca="false">IF(Listas!C48="","",Listas!C48)</f>
        <v/>
      </c>
      <c r="D51" s="20" t="str">
        <f aca="false">IF($B51="","",SUMIFS('Meus Gastos'!$F$8:$F$507,'Meus Gastos'!$C$8:$C$507,$B51,'Meus Gastos'!$G$8:$G$507,1,'Meus Gastos'!$H$8:$H$507,$C$5))</f>
        <v/>
      </c>
      <c r="E51" s="20" t="str">
        <f aca="false">IF($B51="","",SUMIFS('Meus Gastos'!$F$8:$F$507,'Meus Gastos'!$C$8:$C$507,$B51,'Meus Gastos'!$G$8:$G$507,2,'Meus Gastos'!$H$8:$H$507,$C$5))</f>
        <v/>
      </c>
      <c r="F51" s="20" t="str">
        <f aca="false">IF($B51="","",SUMIFS('Meus Gastos'!$F$8:$F$507,'Meus Gastos'!$C$8:$C$507,$B51,'Meus Gastos'!$G$8:$G$507,3,'Meus Gastos'!$H$8:$H$507,$C$5))</f>
        <v/>
      </c>
      <c r="G51" s="20" t="str">
        <f aca="false">IF($B51="","",SUMIFS('Meus Gastos'!$F$8:$F$507,'Meus Gastos'!$C$8:$C$507,$B51,'Meus Gastos'!$G$8:$G$507,4,'Meus Gastos'!$H$8:$H$507,$C$5))</f>
        <v/>
      </c>
      <c r="H51" s="20" t="str">
        <f aca="false">IF($B51="","",SUMIFS('Meus Gastos'!$F$8:$F$507,'Meus Gastos'!$C$8:$C$507,$B51,'Meus Gastos'!$G$8:$G$507,5,'Meus Gastos'!$H$8:$H$507,$C$5))</f>
        <v/>
      </c>
      <c r="I51" s="20" t="str">
        <f aca="false">IF($B51="","",SUMIFS('Meus Gastos'!$F$8:$F$507,'Meus Gastos'!$C$8:$C$507,$B51,'Meus Gastos'!$G$8:$G$507,6,'Meus Gastos'!$H$8:$H$507,$C$5))</f>
        <v/>
      </c>
      <c r="J51" s="20" t="str">
        <f aca="false">IF($B51="","",SUMIFS('Meus Gastos'!$F$8:$F$507,'Meus Gastos'!$C$8:$C$507,$B51,'Meus Gastos'!$G$8:$G$507,7,'Meus Gastos'!$H$8:$H$507,$C$5))</f>
        <v/>
      </c>
      <c r="K51" s="20" t="str">
        <f aca="false">IF($B51="","",SUMIFS('Meus Gastos'!$F$8:$F$507,'Meus Gastos'!$C$8:$C$507,$B51,'Meus Gastos'!$G$8:$G$507,8,'Meus Gastos'!$H$8:$H$507,$C$5))</f>
        <v/>
      </c>
      <c r="L51" s="20" t="str">
        <f aca="false">IF($B51="","",SUMIFS('Meus Gastos'!$F$8:$F$507,'Meus Gastos'!$C$8:$C$507,$B51,'Meus Gastos'!$G$8:$G$507,9,'Meus Gastos'!$H$8:$H$507,$C$5))</f>
        <v/>
      </c>
      <c r="M51" s="20" t="str">
        <f aca="false">IF($B51="","",SUMIFS('Meus Gastos'!$F$8:$F$507,'Meus Gastos'!$C$8:$C$507,$B51,'Meus Gastos'!$G$8:$G$507,10,'Meus Gastos'!$H$8:$H$507,$C$5))</f>
        <v/>
      </c>
      <c r="N51" s="20" t="str">
        <f aca="false">IF($B51="","",SUMIFS('Meus Gastos'!$F$8:$F$507,'Meus Gastos'!$C$8:$C$507,$B51,'Meus Gastos'!$G$8:$G$507,11,'Meus Gastos'!$H$8:$H$507,$C$5))</f>
        <v/>
      </c>
      <c r="O51" s="20" t="str">
        <f aca="false">IF($B51="","",SUMIFS('Meus Gastos'!$F$8:$F$507,'Meus Gastos'!$C$8:$C$507,$B51,'Meus Gastos'!$G$8:$G$507,12,'Meus Gastos'!$H$8:$H$507,$C$5))</f>
        <v/>
      </c>
      <c r="P51" s="48" t="str">
        <f aca="false">IF($B51="","",SUM(D51:O51))</f>
        <v/>
      </c>
      <c r="Q51" s="39" t="str">
        <f aca="false">IF(OR($B51="",$P$68=0),"",P51/$P$68)</f>
        <v/>
      </c>
    </row>
    <row r="52" customFormat="false" ht="15" hidden="false" customHeight="false" outlineLevel="0" collapsed="false">
      <c r="B52" s="33" t="str">
        <f aca="false">IF(Listas!B49="","",Listas!B49)</f>
        <v/>
      </c>
      <c r="C52" s="21" t="str">
        <f aca="false">IF(Listas!C49="","",Listas!C49)</f>
        <v/>
      </c>
      <c r="D52" s="20" t="str">
        <f aca="false">IF($B52="","",SUMIFS('Meus Gastos'!$F$8:$F$507,'Meus Gastos'!$C$8:$C$507,$B52,'Meus Gastos'!$G$8:$G$507,1,'Meus Gastos'!$H$8:$H$507,$C$5))</f>
        <v/>
      </c>
      <c r="E52" s="20" t="str">
        <f aca="false">IF($B52="","",SUMIFS('Meus Gastos'!$F$8:$F$507,'Meus Gastos'!$C$8:$C$507,$B52,'Meus Gastos'!$G$8:$G$507,2,'Meus Gastos'!$H$8:$H$507,$C$5))</f>
        <v/>
      </c>
      <c r="F52" s="20" t="str">
        <f aca="false">IF($B52="","",SUMIFS('Meus Gastos'!$F$8:$F$507,'Meus Gastos'!$C$8:$C$507,$B52,'Meus Gastos'!$G$8:$G$507,3,'Meus Gastos'!$H$8:$H$507,$C$5))</f>
        <v/>
      </c>
      <c r="G52" s="20" t="str">
        <f aca="false">IF($B52="","",SUMIFS('Meus Gastos'!$F$8:$F$507,'Meus Gastos'!$C$8:$C$507,$B52,'Meus Gastos'!$G$8:$G$507,4,'Meus Gastos'!$H$8:$H$507,$C$5))</f>
        <v/>
      </c>
      <c r="H52" s="20" t="str">
        <f aca="false">IF($B52="","",SUMIFS('Meus Gastos'!$F$8:$F$507,'Meus Gastos'!$C$8:$C$507,$B52,'Meus Gastos'!$G$8:$G$507,5,'Meus Gastos'!$H$8:$H$507,$C$5))</f>
        <v/>
      </c>
      <c r="I52" s="20" t="str">
        <f aca="false">IF($B52="","",SUMIFS('Meus Gastos'!$F$8:$F$507,'Meus Gastos'!$C$8:$C$507,$B52,'Meus Gastos'!$G$8:$G$507,6,'Meus Gastos'!$H$8:$H$507,$C$5))</f>
        <v/>
      </c>
      <c r="J52" s="20" t="str">
        <f aca="false">IF($B52="","",SUMIFS('Meus Gastos'!$F$8:$F$507,'Meus Gastos'!$C$8:$C$507,$B52,'Meus Gastos'!$G$8:$G$507,7,'Meus Gastos'!$H$8:$H$507,$C$5))</f>
        <v/>
      </c>
      <c r="K52" s="20" t="str">
        <f aca="false">IF($B52="","",SUMIFS('Meus Gastos'!$F$8:$F$507,'Meus Gastos'!$C$8:$C$507,$B52,'Meus Gastos'!$G$8:$G$507,8,'Meus Gastos'!$H$8:$H$507,$C$5))</f>
        <v/>
      </c>
      <c r="L52" s="20" t="str">
        <f aca="false">IF($B52="","",SUMIFS('Meus Gastos'!$F$8:$F$507,'Meus Gastos'!$C$8:$C$507,$B52,'Meus Gastos'!$G$8:$G$507,9,'Meus Gastos'!$H$8:$H$507,$C$5))</f>
        <v/>
      </c>
      <c r="M52" s="20" t="str">
        <f aca="false">IF($B52="","",SUMIFS('Meus Gastos'!$F$8:$F$507,'Meus Gastos'!$C$8:$C$507,$B52,'Meus Gastos'!$G$8:$G$507,10,'Meus Gastos'!$H$8:$H$507,$C$5))</f>
        <v/>
      </c>
      <c r="N52" s="20" t="str">
        <f aca="false">IF($B52="","",SUMIFS('Meus Gastos'!$F$8:$F$507,'Meus Gastos'!$C$8:$C$507,$B52,'Meus Gastos'!$G$8:$G$507,11,'Meus Gastos'!$H$8:$H$507,$C$5))</f>
        <v/>
      </c>
      <c r="O52" s="20" t="str">
        <f aca="false">IF($B52="","",SUMIFS('Meus Gastos'!$F$8:$F$507,'Meus Gastos'!$C$8:$C$507,$B52,'Meus Gastos'!$G$8:$G$507,12,'Meus Gastos'!$H$8:$H$507,$C$5))</f>
        <v/>
      </c>
      <c r="P52" s="48" t="str">
        <f aca="false">IF($B52="","",SUM(D52:O52))</f>
        <v/>
      </c>
      <c r="Q52" s="39" t="str">
        <f aca="false">IF(OR($B52="",$P$68=0),"",P52/$P$68)</f>
        <v/>
      </c>
    </row>
    <row r="53" customFormat="false" ht="15" hidden="false" customHeight="false" outlineLevel="0" collapsed="false">
      <c r="B53" s="33" t="str">
        <f aca="false">IF(Listas!B50="","",Listas!B50)</f>
        <v/>
      </c>
      <c r="C53" s="21" t="str">
        <f aca="false">IF(Listas!C50="","",Listas!C50)</f>
        <v/>
      </c>
      <c r="D53" s="20" t="str">
        <f aca="false">IF($B53="","",SUMIFS('Meus Gastos'!$F$8:$F$507,'Meus Gastos'!$C$8:$C$507,$B53,'Meus Gastos'!$G$8:$G$507,1,'Meus Gastos'!$H$8:$H$507,$C$5))</f>
        <v/>
      </c>
      <c r="E53" s="20" t="str">
        <f aca="false">IF($B53="","",SUMIFS('Meus Gastos'!$F$8:$F$507,'Meus Gastos'!$C$8:$C$507,$B53,'Meus Gastos'!$G$8:$G$507,2,'Meus Gastos'!$H$8:$H$507,$C$5))</f>
        <v/>
      </c>
      <c r="F53" s="20" t="str">
        <f aca="false">IF($B53="","",SUMIFS('Meus Gastos'!$F$8:$F$507,'Meus Gastos'!$C$8:$C$507,$B53,'Meus Gastos'!$G$8:$G$507,3,'Meus Gastos'!$H$8:$H$507,$C$5))</f>
        <v/>
      </c>
      <c r="G53" s="20" t="str">
        <f aca="false">IF($B53="","",SUMIFS('Meus Gastos'!$F$8:$F$507,'Meus Gastos'!$C$8:$C$507,$B53,'Meus Gastos'!$G$8:$G$507,4,'Meus Gastos'!$H$8:$H$507,$C$5))</f>
        <v/>
      </c>
      <c r="H53" s="20" t="str">
        <f aca="false">IF($B53="","",SUMIFS('Meus Gastos'!$F$8:$F$507,'Meus Gastos'!$C$8:$C$507,$B53,'Meus Gastos'!$G$8:$G$507,5,'Meus Gastos'!$H$8:$H$507,$C$5))</f>
        <v/>
      </c>
      <c r="I53" s="20" t="str">
        <f aca="false">IF($B53="","",SUMIFS('Meus Gastos'!$F$8:$F$507,'Meus Gastos'!$C$8:$C$507,$B53,'Meus Gastos'!$G$8:$G$507,6,'Meus Gastos'!$H$8:$H$507,$C$5))</f>
        <v/>
      </c>
      <c r="J53" s="20" t="str">
        <f aca="false">IF($B53="","",SUMIFS('Meus Gastos'!$F$8:$F$507,'Meus Gastos'!$C$8:$C$507,$B53,'Meus Gastos'!$G$8:$G$507,7,'Meus Gastos'!$H$8:$H$507,$C$5))</f>
        <v/>
      </c>
      <c r="K53" s="20" t="str">
        <f aca="false">IF($B53="","",SUMIFS('Meus Gastos'!$F$8:$F$507,'Meus Gastos'!$C$8:$C$507,$B53,'Meus Gastos'!$G$8:$G$507,8,'Meus Gastos'!$H$8:$H$507,$C$5))</f>
        <v/>
      </c>
      <c r="L53" s="20" t="str">
        <f aca="false">IF($B53="","",SUMIFS('Meus Gastos'!$F$8:$F$507,'Meus Gastos'!$C$8:$C$507,$B53,'Meus Gastos'!$G$8:$G$507,9,'Meus Gastos'!$H$8:$H$507,$C$5))</f>
        <v/>
      </c>
      <c r="M53" s="20" t="str">
        <f aca="false">IF($B53="","",SUMIFS('Meus Gastos'!$F$8:$F$507,'Meus Gastos'!$C$8:$C$507,$B53,'Meus Gastos'!$G$8:$G$507,10,'Meus Gastos'!$H$8:$H$507,$C$5))</f>
        <v/>
      </c>
      <c r="N53" s="20" t="str">
        <f aca="false">IF($B53="","",SUMIFS('Meus Gastos'!$F$8:$F$507,'Meus Gastos'!$C$8:$C$507,$B53,'Meus Gastos'!$G$8:$G$507,11,'Meus Gastos'!$H$8:$H$507,$C$5))</f>
        <v/>
      </c>
      <c r="O53" s="20" t="str">
        <f aca="false">IF($B53="","",SUMIFS('Meus Gastos'!$F$8:$F$507,'Meus Gastos'!$C$8:$C$507,$B53,'Meus Gastos'!$G$8:$G$507,12,'Meus Gastos'!$H$8:$H$507,$C$5))</f>
        <v/>
      </c>
      <c r="P53" s="48" t="str">
        <f aca="false">IF($B53="","",SUM(D53:O53))</f>
        <v/>
      </c>
      <c r="Q53" s="39" t="str">
        <f aca="false">IF(OR($B53="",$P$68=0),"",P53/$P$68)</f>
        <v/>
      </c>
    </row>
    <row r="54" customFormat="false" ht="15" hidden="false" customHeight="false" outlineLevel="0" collapsed="false">
      <c r="B54" s="33" t="str">
        <f aca="false">IF(Listas!B51="","",Listas!B51)</f>
        <v/>
      </c>
      <c r="C54" s="21" t="str">
        <f aca="false">IF(Listas!C51="","",Listas!C51)</f>
        <v/>
      </c>
      <c r="D54" s="20" t="str">
        <f aca="false">IF($B54="","",SUMIFS('Meus Gastos'!$F$8:$F$507,'Meus Gastos'!$C$8:$C$507,$B54,'Meus Gastos'!$G$8:$G$507,1,'Meus Gastos'!$H$8:$H$507,$C$5))</f>
        <v/>
      </c>
      <c r="E54" s="20" t="str">
        <f aca="false">IF($B54="","",SUMIFS('Meus Gastos'!$F$8:$F$507,'Meus Gastos'!$C$8:$C$507,$B54,'Meus Gastos'!$G$8:$G$507,2,'Meus Gastos'!$H$8:$H$507,$C$5))</f>
        <v/>
      </c>
      <c r="F54" s="20" t="str">
        <f aca="false">IF($B54="","",SUMIFS('Meus Gastos'!$F$8:$F$507,'Meus Gastos'!$C$8:$C$507,$B54,'Meus Gastos'!$G$8:$G$507,3,'Meus Gastos'!$H$8:$H$507,$C$5))</f>
        <v/>
      </c>
      <c r="G54" s="20" t="str">
        <f aca="false">IF($B54="","",SUMIFS('Meus Gastos'!$F$8:$F$507,'Meus Gastos'!$C$8:$C$507,$B54,'Meus Gastos'!$G$8:$G$507,4,'Meus Gastos'!$H$8:$H$507,$C$5))</f>
        <v/>
      </c>
      <c r="H54" s="20" t="str">
        <f aca="false">IF($B54="","",SUMIFS('Meus Gastos'!$F$8:$F$507,'Meus Gastos'!$C$8:$C$507,$B54,'Meus Gastos'!$G$8:$G$507,5,'Meus Gastos'!$H$8:$H$507,$C$5))</f>
        <v/>
      </c>
      <c r="I54" s="20" t="str">
        <f aca="false">IF($B54="","",SUMIFS('Meus Gastos'!$F$8:$F$507,'Meus Gastos'!$C$8:$C$507,$B54,'Meus Gastos'!$G$8:$G$507,6,'Meus Gastos'!$H$8:$H$507,$C$5))</f>
        <v/>
      </c>
      <c r="J54" s="20" t="str">
        <f aca="false">IF($B54="","",SUMIFS('Meus Gastos'!$F$8:$F$507,'Meus Gastos'!$C$8:$C$507,$B54,'Meus Gastos'!$G$8:$G$507,7,'Meus Gastos'!$H$8:$H$507,$C$5))</f>
        <v/>
      </c>
      <c r="K54" s="20" t="str">
        <f aca="false">IF($B54="","",SUMIFS('Meus Gastos'!$F$8:$F$507,'Meus Gastos'!$C$8:$C$507,$B54,'Meus Gastos'!$G$8:$G$507,8,'Meus Gastos'!$H$8:$H$507,$C$5))</f>
        <v/>
      </c>
      <c r="L54" s="20" t="str">
        <f aca="false">IF($B54="","",SUMIFS('Meus Gastos'!$F$8:$F$507,'Meus Gastos'!$C$8:$C$507,$B54,'Meus Gastos'!$G$8:$G$507,9,'Meus Gastos'!$H$8:$H$507,$C$5))</f>
        <v/>
      </c>
      <c r="M54" s="20" t="str">
        <f aca="false">IF($B54="","",SUMIFS('Meus Gastos'!$F$8:$F$507,'Meus Gastos'!$C$8:$C$507,$B54,'Meus Gastos'!$G$8:$G$507,10,'Meus Gastos'!$H$8:$H$507,$C$5))</f>
        <v/>
      </c>
      <c r="N54" s="20" t="str">
        <f aca="false">IF($B54="","",SUMIFS('Meus Gastos'!$F$8:$F$507,'Meus Gastos'!$C$8:$C$507,$B54,'Meus Gastos'!$G$8:$G$507,11,'Meus Gastos'!$H$8:$H$507,$C$5))</f>
        <v/>
      </c>
      <c r="O54" s="20" t="str">
        <f aca="false">IF($B54="","",SUMIFS('Meus Gastos'!$F$8:$F$507,'Meus Gastos'!$C$8:$C$507,$B54,'Meus Gastos'!$G$8:$G$507,12,'Meus Gastos'!$H$8:$H$507,$C$5))</f>
        <v/>
      </c>
      <c r="P54" s="48" t="str">
        <f aca="false">IF($B54="","",SUM(D54:O54))</f>
        <v/>
      </c>
      <c r="Q54" s="39" t="str">
        <f aca="false">IF(OR($B54="",$P$68=0),"",P54/$P$68)</f>
        <v/>
      </c>
    </row>
    <row r="55" customFormat="false" ht="15" hidden="false" customHeight="false" outlineLevel="0" collapsed="false">
      <c r="B55" s="33" t="str">
        <f aca="false">IF(Listas!B52="","",Listas!B52)</f>
        <v/>
      </c>
      <c r="C55" s="21" t="str">
        <f aca="false">IF(Listas!C52="","",Listas!C52)</f>
        <v/>
      </c>
      <c r="D55" s="20" t="str">
        <f aca="false">IF($B55="","",SUMIFS('Meus Gastos'!$F$8:$F$507,'Meus Gastos'!$C$8:$C$507,$B55,'Meus Gastos'!$G$8:$G$507,1,'Meus Gastos'!$H$8:$H$507,$C$5))</f>
        <v/>
      </c>
      <c r="E55" s="20" t="str">
        <f aca="false">IF($B55="","",SUMIFS('Meus Gastos'!$F$8:$F$507,'Meus Gastos'!$C$8:$C$507,$B55,'Meus Gastos'!$G$8:$G$507,2,'Meus Gastos'!$H$8:$H$507,$C$5))</f>
        <v/>
      </c>
      <c r="F55" s="20" t="str">
        <f aca="false">IF($B55="","",SUMIFS('Meus Gastos'!$F$8:$F$507,'Meus Gastos'!$C$8:$C$507,$B55,'Meus Gastos'!$G$8:$G$507,3,'Meus Gastos'!$H$8:$H$507,$C$5))</f>
        <v/>
      </c>
      <c r="G55" s="20" t="str">
        <f aca="false">IF($B55="","",SUMIFS('Meus Gastos'!$F$8:$F$507,'Meus Gastos'!$C$8:$C$507,$B55,'Meus Gastos'!$G$8:$G$507,4,'Meus Gastos'!$H$8:$H$507,$C$5))</f>
        <v/>
      </c>
      <c r="H55" s="20" t="str">
        <f aca="false">IF($B55="","",SUMIFS('Meus Gastos'!$F$8:$F$507,'Meus Gastos'!$C$8:$C$507,$B55,'Meus Gastos'!$G$8:$G$507,5,'Meus Gastos'!$H$8:$H$507,$C$5))</f>
        <v/>
      </c>
      <c r="I55" s="20" t="str">
        <f aca="false">IF($B55="","",SUMIFS('Meus Gastos'!$F$8:$F$507,'Meus Gastos'!$C$8:$C$507,$B55,'Meus Gastos'!$G$8:$G$507,6,'Meus Gastos'!$H$8:$H$507,$C$5))</f>
        <v/>
      </c>
      <c r="J55" s="20" t="str">
        <f aca="false">IF($B55="","",SUMIFS('Meus Gastos'!$F$8:$F$507,'Meus Gastos'!$C$8:$C$507,$B55,'Meus Gastos'!$G$8:$G$507,7,'Meus Gastos'!$H$8:$H$507,$C$5))</f>
        <v/>
      </c>
      <c r="K55" s="20" t="str">
        <f aca="false">IF($B55="","",SUMIFS('Meus Gastos'!$F$8:$F$507,'Meus Gastos'!$C$8:$C$507,$B55,'Meus Gastos'!$G$8:$G$507,8,'Meus Gastos'!$H$8:$H$507,$C$5))</f>
        <v/>
      </c>
      <c r="L55" s="20" t="str">
        <f aca="false">IF($B55="","",SUMIFS('Meus Gastos'!$F$8:$F$507,'Meus Gastos'!$C$8:$C$507,$B55,'Meus Gastos'!$G$8:$G$507,9,'Meus Gastos'!$H$8:$H$507,$C$5))</f>
        <v/>
      </c>
      <c r="M55" s="20" t="str">
        <f aca="false">IF($B55="","",SUMIFS('Meus Gastos'!$F$8:$F$507,'Meus Gastos'!$C$8:$C$507,$B55,'Meus Gastos'!$G$8:$G$507,10,'Meus Gastos'!$H$8:$H$507,$C$5))</f>
        <v/>
      </c>
      <c r="N55" s="20" t="str">
        <f aca="false">IF($B55="","",SUMIFS('Meus Gastos'!$F$8:$F$507,'Meus Gastos'!$C$8:$C$507,$B55,'Meus Gastos'!$G$8:$G$507,11,'Meus Gastos'!$H$8:$H$507,$C$5))</f>
        <v/>
      </c>
      <c r="O55" s="20" t="str">
        <f aca="false">IF($B55="","",SUMIFS('Meus Gastos'!$F$8:$F$507,'Meus Gastos'!$C$8:$C$507,$B55,'Meus Gastos'!$G$8:$G$507,12,'Meus Gastos'!$H$8:$H$507,$C$5))</f>
        <v/>
      </c>
      <c r="P55" s="48" t="str">
        <f aca="false">IF($B55="","",SUM(D55:O55))</f>
        <v/>
      </c>
      <c r="Q55" s="39" t="str">
        <f aca="false">IF(OR($B55="",$P$68=0),"",P55/$P$68)</f>
        <v/>
      </c>
    </row>
    <row r="56" customFormat="false" ht="15" hidden="false" customHeight="false" outlineLevel="0" collapsed="false">
      <c r="B56" s="33" t="str">
        <f aca="false">IF(Listas!B53="","",Listas!B53)</f>
        <v/>
      </c>
      <c r="C56" s="21" t="str">
        <f aca="false">IF(Listas!C53="","",Listas!C53)</f>
        <v/>
      </c>
      <c r="D56" s="20" t="str">
        <f aca="false">IF($B56="","",SUMIFS('Meus Gastos'!$F$8:$F$507,'Meus Gastos'!$C$8:$C$507,$B56,'Meus Gastos'!$G$8:$G$507,1,'Meus Gastos'!$H$8:$H$507,$C$5))</f>
        <v/>
      </c>
      <c r="E56" s="20" t="str">
        <f aca="false">IF($B56="","",SUMIFS('Meus Gastos'!$F$8:$F$507,'Meus Gastos'!$C$8:$C$507,$B56,'Meus Gastos'!$G$8:$G$507,2,'Meus Gastos'!$H$8:$H$507,$C$5))</f>
        <v/>
      </c>
      <c r="F56" s="20" t="str">
        <f aca="false">IF($B56="","",SUMIFS('Meus Gastos'!$F$8:$F$507,'Meus Gastos'!$C$8:$C$507,$B56,'Meus Gastos'!$G$8:$G$507,3,'Meus Gastos'!$H$8:$H$507,$C$5))</f>
        <v/>
      </c>
      <c r="G56" s="20" t="str">
        <f aca="false">IF($B56="","",SUMIFS('Meus Gastos'!$F$8:$F$507,'Meus Gastos'!$C$8:$C$507,$B56,'Meus Gastos'!$G$8:$G$507,4,'Meus Gastos'!$H$8:$H$507,$C$5))</f>
        <v/>
      </c>
      <c r="H56" s="20" t="str">
        <f aca="false">IF($B56="","",SUMIFS('Meus Gastos'!$F$8:$F$507,'Meus Gastos'!$C$8:$C$507,$B56,'Meus Gastos'!$G$8:$G$507,5,'Meus Gastos'!$H$8:$H$507,$C$5))</f>
        <v/>
      </c>
      <c r="I56" s="20" t="str">
        <f aca="false">IF($B56="","",SUMIFS('Meus Gastos'!$F$8:$F$507,'Meus Gastos'!$C$8:$C$507,$B56,'Meus Gastos'!$G$8:$G$507,6,'Meus Gastos'!$H$8:$H$507,$C$5))</f>
        <v/>
      </c>
      <c r="J56" s="20" t="str">
        <f aca="false">IF($B56="","",SUMIFS('Meus Gastos'!$F$8:$F$507,'Meus Gastos'!$C$8:$C$507,$B56,'Meus Gastos'!$G$8:$G$507,7,'Meus Gastos'!$H$8:$H$507,$C$5))</f>
        <v/>
      </c>
      <c r="K56" s="20" t="str">
        <f aca="false">IF($B56="","",SUMIFS('Meus Gastos'!$F$8:$F$507,'Meus Gastos'!$C$8:$C$507,$B56,'Meus Gastos'!$G$8:$G$507,8,'Meus Gastos'!$H$8:$H$507,$C$5))</f>
        <v/>
      </c>
      <c r="L56" s="20" t="str">
        <f aca="false">IF($B56="","",SUMIFS('Meus Gastos'!$F$8:$F$507,'Meus Gastos'!$C$8:$C$507,$B56,'Meus Gastos'!$G$8:$G$507,9,'Meus Gastos'!$H$8:$H$507,$C$5))</f>
        <v/>
      </c>
      <c r="M56" s="20" t="str">
        <f aca="false">IF($B56="","",SUMIFS('Meus Gastos'!$F$8:$F$507,'Meus Gastos'!$C$8:$C$507,$B56,'Meus Gastos'!$G$8:$G$507,10,'Meus Gastos'!$H$8:$H$507,$C$5))</f>
        <v/>
      </c>
      <c r="N56" s="20" t="str">
        <f aca="false">IF($B56="","",SUMIFS('Meus Gastos'!$F$8:$F$507,'Meus Gastos'!$C$8:$C$507,$B56,'Meus Gastos'!$G$8:$G$507,11,'Meus Gastos'!$H$8:$H$507,$C$5))</f>
        <v/>
      </c>
      <c r="O56" s="20" t="str">
        <f aca="false">IF($B56="","",SUMIFS('Meus Gastos'!$F$8:$F$507,'Meus Gastos'!$C$8:$C$507,$B56,'Meus Gastos'!$G$8:$G$507,12,'Meus Gastos'!$H$8:$H$507,$C$5))</f>
        <v/>
      </c>
      <c r="P56" s="48" t="str">
        <f aca="false">IF($B56="","",SUM(D56:O56))</f>
        <v/>
      </c>
      <c r="Q56" s="39" t="str">
        <f aca="false">IF(OR($B56="",$P$68=0),"",P56/$P$68)</f>
        <v/>
      </c>
    </row>
    <row r="57" customFormat="false" ht="15" hidden="false" customHeight="false" outlineLevel="0" collapsed="false">
      <c r="B57" s="33" t="str">
        <f aca="false">IF(Listas!B54="","",Listas!B54)</f>
        <v/>
      </c>
      <c r="C57" s="21" t="str">
        <f aca="false">IF(Listas!C54="","",Listas!C54)</f>
        <v/>
      </c>
      <c r="D57" s="20" t="str">
        <f aca="false">IF($B57="","",SUMIFS('Meus Gastos'!$F$8:$F$507,'Meus Gastos'!$C$8:$C$507,$B57,'Meus Gastos'!$G$8:$G$507,1,'Meus Gastos'!$H$8:$H$507,$C$5))</f>
        <v/>
      </c>
      <c r="E57" s="20" t="str">
        <f aca="false">IF($B57="","",SUMIFS('Meus Gastos'!$F$8:$F$507,'Meus Gastos'!$C$8:$C$507,$B57,'Meus Gastos'!$G$8:$G$507,2,'Meus Gastos'!$H$8:$H$507,$C$5))</f>
        <v/>
      </c>
      <c r="F57" s="20" t="str">
        <f aca="false">IF($B57="","",SUMIFS('Meus Gastos'!$F$8:$F$507,'Meus Gastos'!$C$8:$C$507,$B57,'Meus Gastos'!$G$8:$G$507,3,'Meus Gastos'!$H$8:$H$507,$C$5))</f>
        <v/>
      </c>
      <c r="G57" s="20" t="str">
        <f aca="false">IF($B57="","",SUMIFS('Meus Gastos'!$F$8:$F$507,'Meus Gastos'!$C$8:$C$507,$B57,'Meus Gastos'!$G$8:$G$507,4,'Meus Gastos'!$H$8:$H$507,$C$5))</f>
        <v/>
      </c>
      <c r="H57" s="20" t="str">
        <f aca="false">IF($B57="","",SUMIFS('Meus Gastos'!$F$8:$F$507,'Meus Gastos'!$C$8:$C$507,$B57,'Meus Gastos'!$G$8:$G$507,5,'Meus Gastos'!$H$8:$H$507,$C$5))</f>
        <v/>
      </c>
      <c r="I57" s="20" t="str">
        <f aca="false">IF($B57="","",SUMIFS('Meus Gastos'!$F$8:$F$507,'Meus Gastos'!$C$8:$C$507,$B57,'Meus Gastos'!$G$8:$G$507,6,'Meus Gastos'!$H$8:$H$507,$C$5))</f>
        <v/>
      </c>
      <c r="J57" s="20" t="str">
        <f aca="false">IF($B57="","",SUMIFS('Meus Gastos'!$F$8:$F$507,'Meus Gastos'!$C$8:$C$507,$B57,'Meus Gastos'!$G$8:$G$507,7,'Meus Gastos'!$H$8:$H$507,$C$5))</f>
        <v/>
      </c>
      <c r="K57" s="20" t="str">
        <f aca="false">IF($B57="","",SUMIFS('Meus Gastos'!$F$8:$F$507,'Meus Gastos'!$C$8:$C$507,$B57,'Meus Gastos'!$G$8:$G$507,8,'Meus Gastos'!$H$8:$H$507,$C$5))</f>
        <v/>
      </c>
      <c r="L57" s="20" t="str">
        <f aca="false">IF($B57="","",SUMIFS('Meus Gastos'!$F$8:$F$507,'Meus Gastos'!$C$8:$C$507,$B57,'Meus Gastos'!$G$8:$G$507,9,'Meus Gastos'!$H$8:$H$507,$C$5))</f>
        <v/>
      </c>
      <c r="M57" s="20" t="str">
        <f aca="false">IF($B57="","",SUMIFS('Meus Gastos'!$F$8:$F$507,'Meus Gastos'!$C$8:$C$507,$B57,'Meus Gastos'!$G$8:$G$507,10,'Meus Gastos'!$H$8:$H$507,$C$5))</f>
        <v/>
      </c>
      <c r="N57" s="20" t="str">
        <f aca="false">IF($B57="","",SUMIFS('Meus Gastos'!$F$8:$F$507,'Meus Gastos'!$C$8:$C$507,$B57,'Meus Gastos'!$G$8:$G$507,11,'Meus Gastos'!$H$8:$H$507,$C$5))</f>
        <v/>
      </c>
      <c r="O57" s="20" t="str">
        <f aca="false">IF($B57="","",SUMIFS('Meus Gastos'!$F$8:$F$507,'Meus Gastos'!$C$8:$C$507,$B57,'Meus Gastos'!$G$8:$G$507,12,'Meus Gastos'!$H$8:$H$507,$C$5))</f>
        <v/>
      </c>
      <c r="P57" s="48" t="str">
        <f aca="false">IF($B57="","",SUM(D57:O57))</f>
        <v/>
      </c>
      <c r="Q57" s="39" t="str">
        <f aca="false">IF(OR($B57="",$P$68=0),"",P57/$P$68)</f>
        <v/>
      </c>
    </row>
    <row r="58" customFormat="false" ht="15" hidden="false" customHeight="false" outlineLevel="0" collapsed="false">
      <c r="B58" s="33" t="str">
        <f aca="false">IF(Listas!B55="","",Listas!B55)</f>
        <v/>
      </c>
      <c r="C58" s="21" t="str">
        <f aca="false">IF(Listas!C55="","",Listas!C55)</f>
        <v/>
      </c>
      <c r="D58" s="20" t="str">
        <f aca="false">IF($B58="","",SUMIFS('Meus Gastos'!$F$8:$F$507,'Meus Gastos'!$C$8:$C$507,$B58,'Meus Gastos'!$G$8:$G$507,1,'Meus Gastos'!$H$8:$H$507,$C$5))</f>
        <v/>
      </c>
      <c r="E58" s="20" t="str">
        <f aca="false">IF($B58="","",SUMIFS('Meus Gastos'!$F$8:$F$507,'Meus Gastos'!$C$8:$C$507,$B58,'Meus Gastos'!$G$8:$G$507,2,'Meus Gastos'!$H$8:$H$507,$C$5))</f>
        <v/>
      </c>
      <c r="F58" s="20" t="str">
        <f aca="false">IF($B58="","",SUMIFS('Meus Gastos'!$F$8:$F$507,'Meus Gastos'!$C$8:$C$507,$B58,'Meus Gastos'!$G$8:$G$507,3,'Meus Gastos'!$H$8:$H$507,$C$5))</f>
        <v/>
      </c>
      <c r="G58" s="20" t="str">
        <f aca="false">IF($B58="","",SUMIFS('Meus Gastos'!$F$8:$F$507,'Meus Gastos'!$C$8:$C$507,$B58,'Meus Gastos'!$G$8:$G$507,4,'Meus Gastos'!$H$8:$H$507,$C$5))</f>
        <v/>
      </c>
      <c r="H58" s="20" t="str">
        <f aca="false">IF($B58="","",SUMIFS('Meus Gastos'!$F$8:$F$507,'Meus Gastos'!$C$8:$C$507,$B58,'Meus Gastos'!$G$8:$G$507,5,'Meus Gastos'!$H$8:$H$507,$C$5))</f>
        <v/>
      </c>
      <c r="I58" s="20" t="str">
        <f aca="false">IF($B58="","",SUMIFS('Meus Gastos'!$F$8:$F$507,'Meus Gastos'!$C$8:$C$507,$B58,'Meus Gastos'!$G$8:$G$507,6,'Meus Gastos'!$H$8:$H$507,$C$5))</f>
        <v/>
      </c>
      <c r="J58" s="20" t="str">
        <f aca="false">IF($B58="","",SUMIFS('Meus Gastos'!$F$8:$F$507,'Meus Gastos'!$C$8:$C$507,$B58,'Meus Gastos'!$G$8:$G$507,7,'Meus Gastos'!$H$8:$H$507,$C$5))</f>
        <v/>
      </c>
      <c r="K58" s="20" t="str">
        <f aca="false">IF($B58="","",SUMIFS('Meus Gastos'!$F$8:$F$507,'Meus Gastos'!$C$8:$C$507,$B58,'Meus Gastos'!$G$8:$G$507,8,'Meus Gastos'!$H$8:$H$507,$C$5))</f>
        <v/>
      </c>
      <c r="L58" s="20" t="str">
        <f aca="false">IF($B58="","",SUMIFS('Meus Gastos'!$F$8:$F$507,'Meus Gastos'!$C$8:$C$507,$B58,'Meus Gastos'!$G$8:$G$507,9,'Meus Gastos'!$H$8:$H$507,$C$5))</f>
        <v/>
      </c>
      <c r="M58" s="20" t="str">
        <f aca="false">IF($B58="","",SUMIFS('Meus Gastos'!$F$8:$F$507,'Meus Gastos'!$C$8:$C$507,$B58,'Meus Gastos'!$G$8:$G$507,10,'Meus Gastos'!$H$8:$H$507,$C$5))</f>
        <v/>
      </c>
      <c r="N58" s="20" t="str">
        <f aca="false">IF($B58="","",SUMIFS('Meus Gastos'!$F$8:$F$507,'Meus Gastos'!$C$8:$C$507,$B58,'Meus Gastos'!$G$8:$G$507,11,'Meus Gastos'!$H$8:$H$507,$C$5))</f>
        <v/>
      </c>
      <c r="O58" s="20" t="str">
        <f aca="false">IF($B58="","",SUMIFS('Meus Gastos'!$F$8:$F$507,'Meus Gastos'!$C$8:$C$507,$B58,'Meus Gastos'!$G$8:$G$507,12,'Meus Gastos'!$H$8:$H$507,$C$5))</f>
        <v/>
      </c>
      <c r="P58" s="48" t="str">
        <f aca="false">IF($B58="","",SUM(D58:O58))</f>
        <v/>
      </c>
      <c r="Q58" s="39" t="str">
        <f aca="false">IF(OR($B58="",$P$68=0),"",P58/$P$68)</f>
        <v/>
      </c>
    </row>
    <row r="59" customFormat="false" ht="15" hidden="false" customHeight="false" outlineLevel="0" collapsed="false">
      <c r="B59" s="33" t="str">
        <f aca="false">IF(Listas!B56="","",Listas!B56)</f>
        <v/>
      </c>
      <c r="C59" s="21" t="str">
        <f aca="false">IF(Listas!C56="","",Listas!C56)</f>
        <v/>
      </c>
      <c r="D59" s="20" t="str">
        <f aca="false">IF($B59="","",SUMIFS('Meus Gastos'!$F$8:$F$507,'Meus Gastos'!$C$8:$C$507,$B59,'Meus Gastos'!$G$8:$G$507,1,'Meus Gastos'!$H$8:$H$507,$C$5))</f>
        <v/>
      </c>
      <c r="E59" s="20" t="str">
        <f aca="false">IF($B59="","",SUMIFS('Meus Gastos'!$F$8:$F$507,'Meus Gastos'!$C$8:$C$507,$B59,'Meus Gastos'!$G$8:$G$507,2,'Meus Gastos'!$H$8:$H$507,$C$5))</f>
        <v/>
      </c>
      <c r="F59" s="20" t="str">
        <f aca="false">IF($B59="","",SUMIFS('Meus Gastos'!$F$8:$F$507,'Meus Gastos'!$C$8:$C$507,$B59,'Meus Gastos'!$G$8:$G$507,3,'Meus Gastos'!$H$8:$H$507,$C$5))</f>
        <v/>
      </c>
      <c r="G59" s="20" t="str">
        <f aca="false">IF($B59="","",SUMIFS('Meus Gastos'!$F$8:$F$507,'Meus Gastos'!$C$8:$C$507,$B59,'Meus Gastos'!$G$8:$G$507,4,'Meus Gastos'!$H$8:$H$507,$C$5))</f>
        <v/>
      </c>
      <c r="H59" s="20" t="str">
        <f aca="false">IF($B59="","",SUMIFS('Meus Gastos'!$F$8:$F$507,'Meus Gastos'!$C$8:$C$507,$B59,'Meus Gastos'!$G$8:$G$507,5,'Meus Gastos'!$H$8:$H$507,$C$5))</f>
        <v/>
      </c>
      <c r="I59" s="20" t="str">
        <f aca="false">IF($B59="","",SUMIFS('Meus Gastos'!$F$8:$F$507,'Meus Gastos'!$C$8:$C$507,$B59,'Meus Gastos'!$G$8:$G$507,6,'Meus Gastos'!$H$8:$H$507,$C$5))</f>
        <v/>
      </c>
      <c r="J59" s="20" t="str">
        <f aca="false">IF($B59="","",SUMIFS('Meus Gastos'!$F$8:$F$507,'Meus Gastos'!$C$8:$C$507,$B59,'Meus Gastos'!$G$8:$G$507,7,'Meus Gastos'!$H$8:$H$507,$C$5))</f>
        <v/>
      </c>
      <c r="K59" s="20" t="str">
        <f aca="false">IF($B59="","",SUMIFS('Meus Gastos'!$F$8:$F$507,'Meus Gastos'!$C$8:$C$507,$B59,'Meus Gastos'!$G$8:$G$507,8,'Meus Gastos'!$H$8:$H$507,$C$5))</f>
        <v/>
      </c>
      <c r="L59" s="20" t="str">
        <f aca="false">IF($B59="","",SUMIFS('Meus Gastos'!$F$8:$F$507,'Meus Gastos'!$C$8:$C$507,$B59,'Meus Gastos'!$G$8:$G$507,9,'Meus Gastos'!$H$8:$H$507,$C$5))</f>
        <v/>
      </c>
      <c r="M59" s="20" t="str">
        <f aca="false">IF($B59="","",SUMIFS('Meus Gastos'!$F$8:$F$507,'Meus Gastos'!$C$8:$C$507,$B59,'Meus Gastos'!$G$8:$G$507,10,'Meus Gastos'!$H$8:$H$507,$C$5))</f>
        <v/>
      </c>
      <c r="N59" s="20" t="str">
        <f aca="false">IF($B59="","",SUMIFS('Meus Gastos'!$F$8:$F$507,'Meus Gastos'!$C$8:$C$507,$B59,'Meus Gastos'!$G$8:$G$507,11,'Meus Gastos'!$H$8:$H$507,$C$5))</f>
        <v/>
      </c>
      <c r="O59" s="20" t="str">
        <f aca="false">IF($B59="","",SUMIFS('Meus Gastos'!$F$8:$F$507,'Meus Gastos'!$C$8:$C$507,$B59,'Meus Gastos'!$G$8:$G$507,12,'Meus Gastos'!$H$8:$H$507,$C$5))</f>
        <v/>
      </c>
      <c r="P59" s="48" t="str">
        <f aca="false">IF($B59="","",SUM(D59:O59))</f>
        <v/>
      </c>
      <c r="Q59" s="39" t="str">
        <f aca="false">IF(OR($B59="",$P$68=0),"",P59/$P$68)</f>
        <v/>
      </c>
    </row>
    <row r="60" customFormat="false" ht="15" hidden="false" customHeight="false" outlineLevel="0" collapsed="false">
      <c r="B60" s="33" t="str">
        <f aca="false">IF(Listas!B57="","",Listas!B57)</f>
        <v/>
      </c>
      <c r="C60" s="21" t="str">
        <f aca="false">IF(Listas!C57="","",Listas!C57)</f>
        <v/>
      </c>
      <c r="D60" s="20" t="str">
        <f aca="false">IF($B60="","",SUMIFS('Meus Gastos'!$F$8:$F$507,'Meus Gastos'!$C$8:$C$507,$B60,'Meus Gastos'!$G$8:$G$507,1,'Meus Gastos'!$H$8:$H$507,$C$5))</f>
        <v/>
      </c>
      <c r="E60" s="20" t="str">
        <f aca="false">IF($B60="","",SUMIFS('Meus Gastos'!$F$8:$F$507,'Meus Gastos'!$C$8:$C$507,$B60,'Meus Gastos'!$G$8:$G$507,2,'Meus Gastos'!$H$8:$H$507,$C$5))</f>
        <v/>
      </c>
      <c r="F60" s="20" t="str">
        <f aca="false">IF($B60="","",SUMIFS('Meus Gastos'!$F$8:$F$507,'Meus Gastos'!$C$8:$C$507,$B60,'Meus Gastos'!$G$8:$G$507,3,'Meus Gastos'!$H$8:$H$507,$C$5))</f>
        <v/>
      </c>
      <c r="G60" s="20" t="str">
        <f aca="false">IF($B60="","",SUMIFS('Meus Gastos'!$F$8:$F$507,'Meus Gastos'!$C$8:$C$507,$B60,'Meus Gastos'!$G$8:$G$507,4,'Meus Gastos'!$H$8:$H$507,$C$5))</f>
        <v/>
      </c>
      <c r="H60" s="20" t="str">
        <f aca="false">IF($B60="","",SUMIFS('Meus Gastos'!$F$8:$F$507,'Meus Gastos'!$C$8:$C$507,$B60,'Meus Gastos'!$G$8:$G$507,5,'Meus Gastos'!$H$8:$H$507,$C$5))</f>
        <v/>
      </c>
      <c r="I60" s="20" t="str">
        <f aca="false">IF($B60="","",SUMIFS('Meus Gastos'!$F$8:$F$507,'Meus Gastos'!$C$8:$C$507,$B60,'Meus Gastos'!$G$8:$G$507,6,'Meus Gastos'!$H$8:$H$507,$C$5))</f>
        <v/>
      </c>
      <c r="J60" s="20" t="str">
        <f aca="false">IF($B60="","",SUMIFS('Meus Gastos'!$F$8:$F$507,'Meus Gastos'!$C$8:$C$507,$B60,'Meus Gastos'!$G$8:$G$507,7,'Meus Gastos'!$H$8:$H$507,$C$5))</f>
        <v/>
      </c>
      <c r="K60" s="20" t="str">
        <f aca="false">IF($B60="","",SUMIFS('Meus Gastos'!$F$8:$F$507,'Meus Gastos'!$C$8:$C$507,$B60,'Meus Gastos'!$G$8:$G$507,8,'Meus Gastos'!$H$8:$H$507,$C$5))</f>
        <v/>
      </c>
      <c r="L60" s="20" t="str">
        <f aca="false">IF($B60="","",SUMIFS('Meus Gastos'!$F$8:$F$507,'Meus Gastos'!$C$8:$C$507,$B60,'Meus Gastos'!$G$8:$G$507,9,'Meus Gastos'!$H$8:$H$507,$C$5))</f>
        <v/>
      </c>
      <c r="M60" s="20" t="str">
        <f aca="false">IF($B60="","",SUMIFS('Meus Gastos'!$F$8:$F$507,'Meus Gastos'!$C$8:$C$507,$B60,'Meus Gastos'!$G$8:$G$507,10,'Meus Gastos'!$H$8:$H$507,$C$5))</f>
        <v/>
      </c>
      <c r="N60" s="20" t="str">
        <f aca="false">IF($B60="","",SUMIFS('Meus Gastos'!$F$8:$F$507,'Meus Gastos'!$C$8:$C$507,$B60,'Meus Gastos'!$G$8:$G$507,11,'Meus Gastos'!$H$8:$H$507,$C$5))</f>
        <v/>
      </c>
      <c r="O60" s="20" t="str">
        <f aca="false">IF($B60="","",SUMIFS('Meus Gastos'!$F$8:$F$507,'Meus Gastos'!$C$8:$C$507,$B60,'Meus Gastos'!$G$8:$G$507,12,'Meus Gastos'!$H$8:$H$507,$C$5))</f>
        <v/>
      </c>
      <c r="P60" s="48" t="str">
        <f aca="false">IF($B60="","",SUM(D60:O60))</f>
        <v/>
      </c>
      <c r="Q60" s="39" t="str">
        <f aca="false">IF(OR($B60="",$P$68=0),"",P60/$P$68)</f>
        <v/>
      </c>
    </row>
    <row r="61" customFormat="false" ht="15" hidden="false" customHeight="false" outlineLevel="0" collapsed="false">
      <c r="B61" s="33" t="str">
        <f aca="false">IF(Listas!B58="","",Listas!B58)</f>
        <v/>
      </c>
      <c r="C61" s="21" t="str">
        <f aca="false">IF(Listas!C58="","",Listas!C58)</f>
        <v/>
      </c>
      <c r="D61" s="20" t="str">
        <f aca="false">IF($B61="","",SUMIFS('Meus Gastos'!$F$8:$F$507,'Meus Gastos'!$C$8:$C$507,$B61,'Meus Gastos'!$G$8:$G$507,1,'Meus Gastos'!$H$8:$H$507,$C$5))</f>
        <v/>
      </c>
      <c r="E61" s="20" t="str">
        <f aca="false">IF($B61="","",SUMIFS('Meus Gastos'!$F$8:$F$507,'Meus Gastos'!$C$8:$C$507,$B61,'Meus Gastos'!$G$8:$G$507,2,'Meus Gastos'!$H$8:$H$507,$C$5))</f>
        <v/>
      </c>
      <c r="F61" s="20" t="str">
        <f aca="false">IF($B61="","",SUMIFS('Meus Gastos'!$F$8:$F$507,'Meus Gastos'!$C$8:$C$507,$B61,'Meus Gastos'!$G$8:$G$507,3,'Meus Gastos'!$H$8:$H$507,$C$5))</f>
        <v/>
      </c>
      <c r="G61" s="20" t="str">
        <f aca="false">IF($B61="","",SUMIFS('Meus Gastos'!$F$8:$F$507,'Meus Gastos'!$C$8:$C$507,$B61,'Meus Gastos'!$G$8:$G$507,4,'Meus Gastos'!$H$8:$H$507,$C$5))</f>
        <v/>
      </c>
      <c r="H61" s="20" t="str">
        <f aca="false">IF($B61="","",SUMIFS('Meus Gastos'!$F$8:$F$507,'Meus Gastos'!$C$8:$C$507,$B61,'Meus Gastos'!$G$8:$G$507,5,'Meus Gastos'!$H$8:$H$507,$C$5))</f>
        <v/>
      </c>
      <c r="I61" s="20" t="str">
        <f aca="false">IF($B61="","",SUMIFS('Meus Gastos'!$F$8:$F$507,'Meus Gastos'!$C$8:$C$507,$B61,'Meus Gastos'!$G$8:$G$507,6,'Meus Gastos'!$H$8:$H$507,$C$5))</f>
        <v/>
      </c>
      <c r="J61" s="20" t="str">
        <f aca="false">IF($B61="","",SUMIFS('Meus Gastos'!$F$8:$F$507,'Meus Gastos'!$C$8:$C$507,$B61,'Meus Gastos'!$G$8:$G$507,7,'Meus Gastos'!$H$8:$H$507,$C$5))</f>
        <v/>
      </c>
      <c r="K61" s="20" t="str">
        <f aca="false">IF($B61="","",SUMIFS('Meus Gastos'!$F$8:$F$507,'Meus Gastos'!$C$8:$C$507,$B61,'Meus Gastos'!$G$8:$G$507,8,'Meus Gastos'!$H$8:$H$507,$C$5))</f>
        <v/>
      </c>
      <c r="L61" s="20" t="str">
        <f aca="false">IF($B61="","",SUMIFS('Meus Gastos'!$F$8:$F$507,'Meus Gastos'!$C$8:$C$507,$B61,'Meus Gastos'!$G$8:$G$507,9,'Meus Gastos'!$H$8:$H$507,$C$5))</f>
        <v/>
      </c>
      <c r="M61" s="20" t="str">
        <f aca="false">IF($B61="","",SUMIFS('Meus Gastos'!$F$8:$F$507,'Meus Gastos'!$C$8:$C$507,$B61,'Meus Gastos'!$G$8:$G$507,10,'Meus Gastos'!$H$8:$H$507,$C$5))</f>
        <v/>
      </c>
      <c r="N61" s="20" t="str">
        <f aca="false">IF($B61="","",SUMIFS('Meus Gastos'!$F$8:$F$507,'Meus Gastos'!$C$8:$C$507,$B61,'Meus Gastos'!$G$8:$G$507,11,'Meus Gastos'!$H$8:$H$507,$C$5))</f>
        <v/>
      </c>
      <c r="O61" s="20" t="str">
        <f aca="false">IF($B61="","",SUMIFS('Meus Gastos'!$F$8:$F$507,'Meus Gastos'!$C$8:$C$507,$B61,'Meus Gastos'!$G$8:$G$507,12,'Meus Gastos'!$H$8:$H$507,$C$5))</f>
        <v/>
      </c>
      <c r="P61" s="48" t="str">
        <f aca="false">IF($B61="","",SUM(D61:O61))</f>
        <v/>
      </c>
      <c r="Q61" s="39" t="str">
        <f aca="false">IF(OR($B61="",$P$68=0),"",P61/$P$68)</f>
        <v/>
      </c>
    </row>
    <row r="62" customFormat="false" ht="15" hidden="false" customHeight="false" outlineLevel="0" collapsed="false">
      <c r="B62" s="33" t="str">
        <f aca="false">IF(Listas!B59="","",Listas!B59)</f>
        <v/>
      </c>
      <c r="C62" s="21" t="str">
        <f aca="false">IF(Listas!C59="","",Listas!C59)</f>
        <v/>
      </c>
      <c r="D62" s="20" t="str">
        <f aca="false">IF($B62="","",SUMIFS('Meus Gastos'!$F$8:$F$507,'Meus Gastos'!$C$8:$C$507,$B62,'Meus Gastos'!$G$8:$G$507,1,'Meus Gastos'!$H$8:$H$507,$C$5))</f>
        <v/>
      </c>
      <c r="E62" s="20" t="str">
        <f aca="false">IF($B62="","",SUMIFS('Meus Gastos'!$F$8:$F$507,'Meus Gastos'!$C$8:$C$507,$B62,'Meus Gastos'!$G$8:$G$507,2,'Meus Gastos'!$H$8:$H$507,$C$5))</f>
        <v/>
      </c>
      <c r="F62" s="20" t="str">
        <f aca="false">IF($B62="","",SUMIFS('Meus Gastos'!$F$8:$F$507,'Meus Gastos'!$C$8:$C$507,$B62,'Meus Gastos'!$G$8:$G$507,3,'Meus Gastos'!$H$8:$H$507,$C$5))</f>
        <v/>
      </c>
      <c r="G62" s="20" t="str">
        <f aca="false">IF($B62="","",SUMIFS('Meus Gastos'!$F$8:$F$507,'Meus Gastos'!$C$8:$C$507,$B62,'Meus Gastos'!$G$8:$G$507,4,'Meus Gastos'!$H$8:$H$507,$C$5))</f>
        <v/>
      </c>
      <c r="H62" s="20" t="str">
        <f aca="false">IF($B62="","",SUMIFS('Meus Gastos'!$F$8:$F$507,'Meus Gastos'!$C$8:$C$507,$B62,'Meus Gastos'!$G$8:$G$507,5,'Meus Gastos'!$H$8:$H$507,$C$5))</f>
        <v/>
      </c>
      <c r="I62" s="20" t="str">
        <f aca="false">IF($B62="","",SUMIFS('Meus Gastos'!$F$8:$F$507,'Meus Gastos'!$C$8:$C$507,$B62,'Meus Gastos'!$G$8:$G$507,6,'Meus Gastos'!$H$8:$H$507,$C$5))</f>
        <v/>
      </c>
      <c r="J62" s="20" t="str">
        <f aca="false">IF($B62="","",SUMIFS('Meus Gastos'!$F$8:$F$507,'Meus Gastos'!$C$8:$C$507,$B62,'Meus Gastos'!$G$8:$G$507,7,'Meus Gastos'!$H$8:$H$507,$C$5))</f>
        <v/>
      </c>
      <c r="K62" s="20" t="str">
        <f aca="false">IF($B62="","",SUMIFS('Meus Gastos'!$F$8:$F$507,'Meus Gastos'!$C$8:$C$507,$B62,'Meus Gastos'!$G$8:$G$507,8,'Meus Gastos'!$H$8:$H$507,$C$5))</f>
        <v/>
      </c>
      <c r="L62" s="20" t="str">
        <f aca="false">IF($B62="","",SUMIFS('Meus Gastos'!$F$8:$F$507,'Meus Gastos'!$C$8:$C$507,$B62,'Meus Gastos'!$G$8:$G$507,9,'Meus Gastos'!$H$8:$H$507,$C$5))</f>
        <v/>
      </c>
      <c r="M62" s="20" t="str">
        <f aca="false">IF($B62="","",SUMIFS('Meus Gastos'!$F$8:$F$507,'Meus Gastos'!$C$8:$C$507,$B62,'Meus Gastos'!$G$8:$G$507,10,'Meus Gastos'!$H$8:$H$507,$C$5))</f>
        <v/>
      </c>
      <c r="N62" s="20" t="str">
        <f aca="false">IF($B62="","",SUMIFS('Meus Gastos'!$F$8:$F$507,'Meus Gastos'!$C$8:$C$507,$B62,'Meus Gastos'!$G$8:$G$507,11,'Meus Gastos'!$H$8:$H$507,$C$5))</f>
        <v/>
      </c>
      <c r="O62" s="20" t="str">
        <f aca="false">IF($B62="","",SUMIFS('Meus Gastos'!$F$8:$F$507,'Meus Gastos'!$C$8:$C$507,$B62,'Meus Gastos'!$G$8:$G$507,12,'Meus Gastos'!$H$8:$H$507,$C$5))</f>
        <v/>
      </c>
      <c r="P62" s="48" t="str">
        <f aca="false">IF($B62="","",SUM(D62:O62))</f>
        <v/>
      </c>
      <c r="Q62" s="39" t="str">
        <f aca="false">IF(OR($B62="",$P$68=0),"",P62/$P$68)</f>
        <v/>
      </c>
    </row>
    <row r="63" customFormat="false" ht="15" hidden="false" customHeight="false" outlineLevel="0" collapsed="false">
      <c r="B63" s="33" t="str">
        <f aca="false">IF(Listas!B60="","",Listas!B60)</f>
        <v/>
      </c>
      <c r="C63" s="21" t="str">
        <f aca="false">IF(Listas!C60="","",Listas!C60)</f>
        <v/>
      </c>
      <c r="D63" s="20" t="str">
        <f aca="false">IF($B63="","",SUMIFS('Meus Gastos'!$F$8:$F$507,'Meus Gastos'!$C$8:$C$507,$B63,'Meus Gastos'!$G$8:$G$507,1,'Meus Gastos'!$H$8:$H$507,$C$5))</f>
        <v/>
      </c>
      <c r="E63" s="20" t="str">
        <f aca="false">IF($B63="","",SUMIFS('Meus Gastos'!$F$8:$F$507,'Meus Gastos'!$C$8:$C$507,$B63,'Meus Gastos'!$G$8:$G$507,2,'Meus Gastos'!$H$8:$H$507,$C$5))</f>
        <v/>
      </c>
      <c r="F63" s="20" t="str">
        <f aca="false">IF($B63="","",SUMIFS('Meus Gastos'!$F$8:$F$507,'Meus Gastos'!$C$8:$C$507,$B63,'Meus Gastos'!$G$8:$G$507,3,'Meus Gastos'!$H$8:$H$507,$C$5))</f>
        <v/>
      </c>
      <c r="G63" s="20" t="str">
        <f aca="false">IF($B63="","",SUMIFS('Meus Gastos'!$F$8:$F$507,'Meus Gastos'!$C$8:$C$507,$B63,'Meus Gastos'!$G$8:$G$507,4,'Meus Gastos'!$H$8:$H$507,$C$5))</f>
        <v/>
      </c>
      <c r="H63" s="20" t="str">
        <f aca="false">IF($B63="","",SUMIFS('Meus Gastos'!$F$8:$F$507,'Meus Gastos'!$C$8:$C$507,$B63,'Meus Gastos'!$G$8:$G$507,5,'Meus Gastos'!$H$8:$H$507,$C$5))</f>
        <v/>
      </c>
      <c r="I63" s="20" t="str">
        <f aca="false">IF($B63="","",SUMIFS('Meus Gastos'!$F$8:$F$507,'Meus Gastos'!$C$8:$C$507,$B63,'Meus Gastos'!$G$8:$G$507,6,'Meus Gastos'!$H$8:$H$507,$C$5))</f>
        <v/>
      </c>
      <c r="J63" s="20" t="str">
        <f aca="false">IF($B63="","",SUMIFS('Meus Gastos'!$F$8:$F$507,'Meus Gastos'!$C$8:$C$507,$B63,'Meus Gastos'!$G$8:$G$507,7,'Meus Gastos'!$H$8:$H$507,$C$5))</f>
        <v/>
      </c>
      <c r="K63" s="20" t="str">
        <f aca="false">IF($B63="","",SUMIFS('Meus Gastos'!$F$8:$F$507,'Meus Gastos'!$C$8:$C$507,$B63,'Meus Gastos'!$G$8:$G$507,8,'Meus Gastos'!$H$8:$H$507,$C$5))</f>
        <v/>
      </c>
      <c r="L63" s="20" t="str">
        <f aca="false">IF($B63="","",SUMIFS('Meus Gastos'!$F$8:$F$507,'Meus Gastos'!$C$8:$C$507,$B63,'Meus Gastos'!$G$8:$G$507,9,'Meus Gastos'!$H$8:$H$507,$C$5))</f>
        <v/>
      </c>
      <c r="M63" s="20" t="str">
        <f aca="false">IF($B63="","",SUMIFS('Meus Gastos'!$F$8:$F$507,'Meus Gastos'!$C$8:$C$507,$B63,'Meus Gastos'!$G$8:$G$507,10,'Meus Gastos'!$H$8:$H$507,$C$5))</f>
        <v/>
      </c>
      <c r="N63" s="20" t="str">
        <f aca="false">IF($B63="","",SUMIFS('Meus Gastos'!$F$8:$F$507,'Meus Gastos'!$C$8:$C$507,$B63,'Meus Gastos'!$G$8:$G$507,11,'Meus Gastos'!$H$8:$H$507,$C$5))</f>
        <v/>
      </c>
      <c r="O63" s="20" t="str">
        <f aca="false">IF($B63="","",SUMIFS('Meus Gastos'!$F$8:$F$507,'Meus Gastos'!$C$8:$C$507,$B63,'Meus Gastos'!$G$8:$G$507,12,'Meus Gastos'!$H$8:$H$507,$C$5))</f>
        <v/>
      </c>
      <c r="P63" s="48" t="str">
        <f aca="false">IF($B63="","",SUM(D63:O63))</f>
        <v/>
      </c>
      <c r="Q63" s="39" t="str">
        <f aca="false">IF(OR($B63="",$P$68=0),"",P63/$P$68)</f>
        <v/>
      </c>
    </row>
    <row r="64" customFormat="false" ht="15" hidden="false" customHeight="false" outlineLevel="0" collapsed="false">
      <c r="B64" s="33" t="str">
        <f aca="false">IF(Listas!B61="","",Listas!B61)</f>
        <v/>
      </c>
      <c r="C64" s="21" t="str">
        <f aca="false">IF(Listas!C61="","",Listas!C61)</f>
        <v/>
      </c>
      <c r="D64" s="20" t="str">
        <f aca="false">IF($B64="","",SUMIFS('Meus Gastos'!$F$8:$F$507,'Meus Gastos'!$C$8:$C$507,$B64,'Meus Gastos'!$G$8:$G$507,1,'Meus Gastos'!$H$8:$H$507,$C$5))</f>
        <v/>
      </c>
      <c r="E64" s="20" t="str">
        <f aca="false">IF($B64="","",SUMIFS('Meus Gastos'!$F$8:$F$507,'Meus Gastos'!$C$8:$C$507,$B64,'Meus Gastos'!$G$8:$G$507,2,'Meus Gastos'!$H$8:$H$507,$C$5))</f>
        <v/>
      </c>
      <c r="F64" s="20" t="str">
        <f aca="false">IF($B64="","",SUMIFS('Meus Gastos'!$F$8:$F$507,'Meus Gastos'!$C$8:$C$507,$B64,'Meus Gastos'!$G$8:$G$507,3,'Meus Gastos'!$H$8:$H$507,$C$5))</f>
        <v/>
      </c>
      <c r="G64" s="20" t="str">
        <f aca="false">IF($B64="","",SUMIFS('Meus Gastos'!$F$8:$F$507,'Meus Gastos'!$C$8:$C$507,$B64,'Meus Gastos'!$G$8:$G$507,4,'Meus Gastos'!$H$8:$H$507,$C$5))</f>
        <v/>
      </c>
      <c r="H64" s="20" t="str">
        <f aca="false">IF($B64="","",SUMIFS('Meus Gastos'!$F$8:$F$507,'Meus Gastos'!$C$8:$C$507,$B64,'Meus Gastos'!$G$8:$G$507,5,'Meus Gastos'!$H$8:$H$507,$C$5))</f>
        <v/>
      </c>
      <c r="I64" s="20" t="str">
        <f aca="false">IF($B64="","",SUMIFS('Meus Gastos'!$F$8:$F$507,'Meus Gastos'!$C$8:$C$507,$B64,'Meus Gastos'!$G$8:$G$507,6,'Meus Gastos'!$H$8:$H$507,$C$5))</f>
        <v/>
      </c>
      <c r="J64" s="20" t="str">
        <f aca="false">IF($B64="","",SUMIFS('Meus Gastos'!$F$8:$F$507,'Meus Gastos'!$C$8:$C$507,$B64,'Meus Gastos'!$G$8:$G$507,7,'Meus Gastos'!$H$8:$H$507,$C$5))</f>
        <v/>
      </c>
      <c r="K64" s="20" t="str">
        <f aca="false">IF($B64="","",SUMIFS('Meus Gastos'!$F$8:$F$507,'Meus Gastos'!$C$8:$C$507,$B64,'Meus Gastos'!$G$8:$G$507,8,'Meus Gastos'!$H$8:$H$507,$C$5))</f>
        <v/>
      </c>
      <c r="L64" s="20" t="str">
        <f aca="false">IF($B64="","",SUMIFS('Meus Gastos'!$F$8:$F$507,'Meus Gastos'!$C$8:$C$507,$B64,'Meus Gastos'!$G$8:$G$507,9,'Meus Gastos'!$H$8:$H$507,$C$5))</f>
        <v/>
      </c>
      <c r="M64" s="20" t="str">
        <f aca="false">IF($B64="","",SUMIFS('Meus Gastos'!$F$8:$F$507,'Meus Gastos'!$C$8:$C$507,$B64,'Meus Gastos'!$G$8:$G$507,10,'Meus Gastos'!$H$8:$H$507,$C$5))</f>
        <v/>
      </c>
      <c r="N64" s="20" t="str">
        <f aca="false">IF($B64="","",SUMIFS('Meus Gastos'!$F$8:$F$507,'Meus Gastos'!$C$8:$C$507,$B64,'Meus Gastos'!$G$8:$G$507,11,'Meus Gastos'!$H$8:$H$507,$C$5))</f>
        <v/>
      </c>
      <c r="O64" s="20" t="str">
        <f aca="false">IF($B64="","",SUMIFS('Meus Gastos'!$F$8:$F$507,'Meus Gastos'!$C$8:$C$507,$B64,'Meus Gastos'!$G$8:$G$507,12,'Meus Gastos'!$H$8:$H$507,$C$5))</f>
        <v/>
      </c>
      <c r="P64" s="48" t="str">
        <f aca="false">IF($B64="","",SUM(D64:O64))</f>
        <v/>
      </c>
      <c r="Q64" s="39" t="str">
        <f aca="false">IF(OR($B64="",$P$68=0),"",P64/$P$68)</f>
        <v/>
      </c>
    </row>
    <row r="65" customFormat="false" ht="15" hidden="false" customHeight="false" outlineLevel="0" collapsed="false">
      <c r="B65" s="33" t="str">
        <f aca="false">IF(Listas!B62="","",Listas!B62)</f>
        <v/>
      </c>
      <c r="C65" s="21" t="str">
        <f aca="false">IF(Listas!C62="","",Listas!C62)</f>
        <v/>
      </c>
      <c r="D65" s="20" t="str">
        <f aca="false">IF($B65="","",SUMIFS('Meus Gastos'!$F$8:$F$507,'Meus Gastos'!$C$8:$C$507,$B65,'Meus Gastos'!$G$8:$G$507,1,'Meus Gastos'!$H$8:$H$507,$C$5))</f>
        <v/>
      </c>
      <c r="E65" s="20" t="str">
        <f aca="false">IF($B65="","",SUMIFS('Meus Gastos'!$F$8:$F$507,'Meus Gastos'!$C$8:$C$507,$B65,'Meus Gastos'!$G$8:$G$507,2,'Meus Gastos'!$H$8:$H$507,$C$5))</f>
        <v/>
      </c>
      <c r="F65" s="20" t="str">
        <f aca="false">IF($B65="","",SUMIFS('Meus Gastos'!$F$8:$F$507,'Meus Gastos'!$C$8:$C$507,$B65,'Meus Gastos'!$G$8:$G$507,3,'Meus Gastos'!$H$8:$H$507,$C$5))</f>
        <v/>
      </c>
      <c r="G65" s="20" t="str">
        <f aca="false">IF($B65="","",SUMIFS('Meus Gastos'!$F$8:$F$507,'Meus Gastos'!$C$8:$C$507,$B65,'Meus Gastos'!$G$8:$G$507,4,'Meus Gastos'!$H$8:$H$507,$C$5))</f>
        <v/>
      </c>
      <c r="H65" s="20" t="str">
        <f aca="false">IF($B65="","",SUMIFS('Meus Gastos'!$F$8:$F$507,'Meus Gastos'!$C$8:$C$507,$B65,'Meus Gastos'!$G$8:$G$507,5,'Meus Gastos'!$H$8:$H$507,$C$5))</f>
        <v/>
      </c>
      <c r="I65" s="20" t="str">
        <f aca="false">IF($B65="","",SUMIFS('Meus Gastos'!$F$8:$F$507,'Meus Gastos'!$C$8:$C$507,$B65,'Meus Gastos'!$G$8:$G$507,6,'Meus Gastos'!$H$8:$H$507,$C$5))</f>
        <v/>
      </c>
      <c r="J65" s="20" t="str">
        <f aca="false">IF($B65="","",SUMIFS('Meus Gastos'!$F$8:$F$507,'Meus Gastos'!$C$8:$C$507,$B65,'Meus Gastos'!$G$8:$G$507,7,'Meus Gastos'!$H$8:$H$507,$C$5))</f>
        <v/>
      </c>
      <c r="K65" s="20" t="str">
        <f aca="false">IF($B65="","",SUMIFS('Meus Gastos'!$F$8:$F$507,'Meus Gastos'!$C$8:$C$507,$B65,'Meus Gastos'!$G$8:$G$507,8,'Meus Gastos'!$H$8:$H$507,$C$5))</f>
        <v/>
      </c>
      <c r="L65" s="20" t="str">
        <f aca="false">IF($B65="","",SUMIFS('Meus Gastos'!$F$8:$F$507,'Meus Gastos'!$C$8:$C$507,$B65,'Meus Gastos'!$G$8:$G$507,9,'Meus Gastos'!$H$8:$H$507,$C$5))</f>
        <v/>
      </c>
      <c r="M65" s="20" t="str">
        <f aca="false">IF($B65="","",SUMIFS('Meus Gastos'!$F$8:$F$507,'Meus Gastos'!$C$8:$C$507,$B65,'Meus Gastos'!$G$8:$G$507,10,'Meus Gastos'!$H$8:$H$507,$C$5))</f>
        <v/>
      </c>
      <c r="N65" s="20" t="str">
        <f aca="false">IF($B65="","",SUMIFS('Meus Gastos'!$F$8:$F$507,'Meus Gastos'!$C$8:$C$507,$B65,'Meus Gastos'!$G$8:$G$507,11,'Meus Gastos'!$H$8:$H$507,$C$5))</f>
        <v/>
      </c>
      <c r="O65" s="20" t="str">
        <f aca="false">IF($B65="","",SUMIFS('Meus Gastos'!$F$8:$F$507,'Meus Gastos'!$C$8:$C$507,$B65,'Meus Gastos'!$G$8:$G$507,12,'Meus Gastos'!$H$8:$H$507,$C$5))</f>
        <v/>
      </c>
      <c r="P65" s="48" t="str">
        <f aca="false">IF($B65="","",SUM(D65:O65))</f>
        <v/>
      </c>
      <c r="Q65" s="39" t="str">
        <f aca="false">IF(OR($B65="",$P$68=0),"",P65/$P$68)</f>
        <v/>
      </c>
    </row>
    <row r="66" customFormat="false" ht="15" hidden="false" customHeight="false" outlineLevel="0" collapsed="false">
      <c r="B66" s="33" t="str">
        <f aca="false">IF(Listas!B63="","",Listas!B63)</f>
        <v/>
      </c>
      <c r="C66" s="21" t="str">
        <f aca="false">IF(Listas!C63="","",Listas!C63)</f>
        <v/>
      </c>
      <c r="D66" s="20" t="str">
        <f aca="false">IF($B66="","",SUMIFS('Meus Gastos'!$F$8:$F$507,'Meus Gastos'!$C$8:$C$507,$B66,'Meus Gastos'!$G$8:$G$507,1,'Meus Gastos'!$H$8:$H$507,$C$5))</f>
        <v/>
      </c>
      <c r="E66" s="20" t="str">
        <f aca="false">IF($B66="","",SUMIFS('Meus Gastos'!$F$8:$F$507,'Meus Gastos'!$C$8:$C$507,$B66,'Meus Gastos'!$G$8:$G$507,2,'Meus Gastos'!$H$8:$H$507,$C$5))</f>
        <v/>
      </c>
      <c r="F66" s="20" t="str">
        <f aca="false">IF($B66="","",SUMIFS('Meus Gastos'!$F$8:$F$507,'Meus Gastos'!$C$8:$C$507,$B66,'Meus Gastos'!$G$8:$G$507,3,'Meus Gastos'!$H$8:$H$507,$C$5))</f>
        <v/>
      </c>
      <c r="G66" s="20" t="str">
        <f aca="false">IF($B66="","",SUMIFS('Meus Gastos'!$F$8:$F$507,'Meus Gastos'!$C$8:$C$507,$B66,'Meus Gastos'!$G$8:$G$507,4,'Meus Gastos'!$H$8:$H$507,$C$5))</f>
        <v/>
      </c>
      <c r="H66" s="20" t="str">
        <f aca="false">IF($B66="","",SUMIFS('Meus Gastos'!$F$8:$F$507,'Meus Gastos'!$C$8:$C$507,$B66,'Meus Gastos'!$G$8:$G$507,5,'Meus Gastos'!$H$8:$H$507,$C$5))</f>
        <v/>
      </c>
      <c r="I66" s="20" t="str">
        <f aca="false">IF($B66="","",SUMIFS('Meus Gastos'!$F$8:$F$507,'Meus Gastos'!$C$8:$C$507,$B66,'Meus Gastos'!$G$8:$G$507,6,'Meus Gastos'!$H$8:$H$507,$C$5))</f>
        <v/>
      </c>
      <c r="J66" s="20" t="str">
        <f aca="false">IF($B66="","",SUMIFS('Meus Gastos'!$F$8:$F$507,'Meus Gastos'!$C$8:$C$507,$B66,'Meus Gastos'!$G$8:$G$507,7,'Meus Gastos'!$H$8:$H$507,$C$5))</f>
        <v/>
      </c>
      <c r="K66" s="20" t="str">
        <f aca="false">IF($B66="","",SUMIFS('Meus Gastos'!$F$8:$F$507,'Meus Gastos'!$C$8:$C$507,$B66,'Meus Gastos'!$G$8:$G$507,8,'Meus Gastos'!$H$8:$H$507,$C$5))</f>
        <v/>
      </c>
      <c r="L66" s="20" t="str">
        <f aca="false">IF($B66="","",SUMIFS('Meus Gastos'!$F$8:$F$507,'Meus Gastos'!$C$8:$C$507,$B66,'Meus Gastos'!$G$8:$G$507,9,'Meus Gastos'!$H$8:$H$507,$C$5))</f>
        <v/>
      </c>
      <c r="M66" s="20" t="str">
        <f aca="false">IF($B66="","",SUMIFS('Meus Gastos'!$F$8:$F$507,'Meus Gastos'!$C$8:$C$507,$B66,'Meus Gastos'!$G$8:$G$507,10,'Meus Gastos'!$H$8:$H$507,$C$5))</f>
        <v/>
      </c>
      <c r="N66" s="20" t="str">
        <f aca="false">IF($B66="","",SUMIFS('Meus Gastos'!$F$8:$F$507,'Meus Gastos'!$C$8:$C$507,$B66,'Meus Gastos'!$G$8:$G$507,11,'Meus Gastos'!$H$8:$H$507,$C$5))</f>
        <v/>
      </c>
      <c r="O66" s="20" t="str">
        <f aca="false">IF($B66="","",SUMIFS('Meus Gastos'!$F$8:$F$507,'Meus Gastos'!$C$8:$C$507,$B66,'Meus Gastos'!$G$8:$G$507,12,'Meus Gastos'!$H$8:$H$507,$C$5))</f>
        <v/>
      </c>
      <c r="P66" s="48" t="str">
        <f aca="false">IF($B66="","",SUM(D66:O66))</f>
        <v/>
      </c>
      <c r="Q66" s="39" t="str">
        <f aca="false">IF(OR($B66="",$P$68=0),"",P66/$P$68)</f>
        <v/>
      </c>
    </row>
    <row r="67" customFormat="false" ht="15" hidden="false" customHeight="false" outlineLevel="0" collapsed="false">
      <c r="B67" s="33" t="str">
        <f aca="false">IF(Listas!B64="","",Listas!B64)</f>
        <v/>
      </c>
      <c r="C67" s="21" t="str">
        <f aca="false">IF(Listas!C64="","",Listas!C64)</f>
        <v/>
      </c>
      <c r="D67" s="20" t="str">
        <f aca="false">IF($B67="","",SUMIFS('Meus Gastos'!$F$8:$F$507,'Meus Gastos'!$C$8:$C$507,$B67,'Meus Gastos'!$G$8:$G$507,1,'Meus Gastos'!$H$8:$H$507,$C$5))</f>
        <v/>
      </c>
      <c r="E67" s="20" t="str">
        <f aca="false">IF($B67="","",SUMIFS('Meus Gastos'!$F$8:$F$507,'Meus Gastos'!$C$8:$C$507,$B67,'Meus Gastos'!$G$8:$G$507,2,'Meus Gastos'!$H$8:$H$507,$C$5))</f>
        <v/>
      </c>
      <c r="F67" s="20" t="str">
        <f aca="false">IF($B67="","",SUMIFS('Meus Gastos'!$F$8:$F$507,'Meus Gastos'!$C$8:$C$507,$B67,'Meus Gastos'!$G$8:$G$507,3,'Meus Gastos'!$H$8:$H$507,$C$5))</f>
        <v/>
      </c>
      <c r="G67" s="20" t="str">
        <f aca="false">IF($B67="","",SUMIFS('Meus Gastos'!$F$8:$F$507,'Meus Gastos'!$C$8:$C$507,$B67,'Meus Gastos'!$G$8:$G$507,4,'Meus Gastos'!$H$8:$H$507,$C$5))</f>
        <v/>
      </c>
      <c r="H67" s="20" t="str">
        <f aca="false">IF($B67="","",SUMIFS('Meus Gastos'!$F$8:$F$507,'Meus Gastos'!$C$8:$C$507,$B67,'Meus Gastos'!$G$8:$G$507,5,'Meus Gastos'!$H$8:$H$507,$C$5))</f>
        <v/>
      </c>
      <c r="I67" s="20" t="str">
        <f aca="false">IF($B67="","",SUMIFS('Meus Gastos'!$F$8:$F$507,'Meus Gastos'!$C$8:$C$507,$B67,'Meus Gastos'!$G$8:$G$507,6,'Meus Gastos'!$H$8:$H$507,$C$5))</f>
        <v/>
      </c>
      <c r="J67" s="20" t="str">
        <f aca="false">IF($B67="","",SUMIFS('Meus Gastos'!$F$8:$F$507,'Meus Gastos'!$C$8:$C$507,$B67,'Meus Gastos'!$G$8:$G$507,7,'Meus Gastos'!$H$8:$H$507,$C$5))</f>
        <v/>
      </c>
      <c r="K67" s="20" t="str">
        <f aca="false">IF($B67="","",SUMIFS('Meus Gastos'!$F$8:$F$507,'Meus Gastos'!$C$8:$C$507,$B67,'Meus Gastos'!$G$8:$G$507,8,'Meus Gastos'!$H$8:$H$507,$C$5))</f>
        <v/>
      </c>
      <c r="L67" s="20" t="str">
        <f aca="false">IF($B67="","",SUMIFS('Meus Gastos'!$F$8:$F$507,'Meus Gastos'!$C$8:$C$507,$B67,'Meus Gastos'!$G$8:$G$507,9,'Meus Gastos'!$H$8:$H$507,$C$5))</f>
        <v/>
      </c>
      <c r="M67" s="20" t="str">
        <f aca="false">IF($B67="","",SUMIFS('Meus Gastos'!$F$8:$F$507,'Meus Gastos'!$C$8:$C$507,$B67,'Meus Gastos'!$G$8:$G$507,10,'Meus Gastos'!$H$8:$H$507,$C$5))</f>
        <v/>
      </c>
      <c r="N67" s="20" t="str">
        <f aca="false">IF($B67="","",SUMIFS('Meus Gastos'!$F$8:$F$507,'Meus Gastos'!$C$8:$C$507,$B67,'Meus Gastos'!$G$8:$G$507,11,'Meus Gastos'!$H$8:$H$507,$C$5))</f>
        <v/>
      </c>
      <c r="O67" s="20" t="str">
        <f aca="false">IF($B67="","",SUMIFS('Meus Gastos'!$F$8:$F$507,'Meus Gastos'!$C$8:$C$507,$B67,'Meus Gastos'!$G$8:$G$507,12,'Meus Gastos'!$H$8:$H$507,$C$5))</f>
        <v/>
      </c>
      <c r="P67" s="48" t="str">
        <f aca="false">IF($B67="","",SUM(D67:O67))</f>
        <v/>
      </c>
      <c r="Q67" s="39" t="str">
        <f aca="false">IF(OR($B67="",$P$68=0),"",P67/$P$68)</f>
        <v/>
      </c>
    </row>
    <row r="68" customFormat="false" ht="15" hidden="false" customHeight="false" outlineLevel="0" collapsed="false">
      <c r="B68" s="24" t="s">
        <v>135</v>
      </c>
      <c r="C68" s="53"/>
      <c r="D68" s="26" t="n">
        <f aca="false">SUM(D8:D67)</f>
        <v>4500</v>
      </c>
      <c r="E68" s="26" t="n">
        <f aca="false">SUM(E8:E67)</f>
        <v>0</v>
      </c>
      <c r="F68" s="26" t="n">
        <f aca="false">SUM(F8:F67)</f>
        <v>0</v>
      </c>
      <c r="G68" s="26" t="n">
        <f aca="false">SUM(G8:G67)</f>
        <v>0</v>
      </c>
      <c r="H68" s="26" t="n">
        <f aca="false">SUM(H8:H67)</f>
        <v>0</v>
      </c>
      <c r="I68" s="26" t="n">
        <f aca="false">SUM(I8:I67)</f>
        <v>0</v>
      </c>
      <c r="J68" s="26" t="n">
        <f aca="false">SUM(J8:J67)</f>
        <v>0</v>
      </c>
      <c r="K68" s="26" t="n">
        <f aca="false">SUM(K8:K67)</f>
        <v>0</v>
      </c>
      <c r="L68" s="26" t="n">
        <f aca="false">SUM(L8:L67)</f>
        <v>0</v>
      </c>
      <c r="M68" s="26" t="n">
        <f aca="false">SUM(M8:M67)</f>
        <v>0</v>
      </c>
      <c r="N68" s="26" t="n">
        <f aca="false">SUM(N8:N67)</f>
        <v>0</v>
      </c>
      <c r="O68" s="26" t="n">
        <f aca="false">SUM(O8:O67)</f>
        <v>0</v>
      </c>
      <c r="P68" s="26" t="n">
        <f aca="false">SUM(P8:P67)</f>
        <v>4500</v>
      </c>
      <c r="Q68" s="53"/>
    </row>
  </sheetData>
  <conditionalFormatting sqref="P8:P67">
    <cfRule type="dataBar" priority="2">
      <dataBar showValue="1" minLength="10" maxLength="90">
        <cfvo type="min" val="0"/>
        <cfvo type="max" val="0"/>
        <color rgb="FFF5B800"/>
      </dataBar>
      <extLst>
        <ext xmlns:x14="http://schemas.microsoft.com/office/spreadsheetml/2009/9/main" uri="{B025F937-C7B1-47D3-B67F-A62EFF666E3E}">
          <x14:id>{F083FC7F-8664-4288-AC47-5A14F2A7DEB2}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083FC7F-8664-4288-AC47-5A14F2A7DEB2}">
            <x14:dataBar minLength="10" maxLength="90" axisPosition="none" gradient="true">
              <x14:cfvo type="min"/>
              <x14:cfvo type="max"/>
              <x14:negativeFillColor rgb="FFF5B800"/>
              <x14:axisColor rgb="FF000000"/>
            </x14:dataBar>
          </x14:cfRule>
          <xm:sqref>P8:P67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302A"/>
    <pageSetUpPr fitToPage="false"/>
  </sheetPr>
  <dimension ref="A1:H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5" min="3" style="0" width="18"/>
    <col collapsed="false" customWidth="true" hidden="false" outlineLevel="0" max="6" min="6" style="0" width="20"/>
    <col collapsed="false" customWidth="true" hidden="false" outlineLevel="0" max="7" min="7" style="0" width="3"/>
  </cols>
  <sheetData>
    <row r="1" customFormat="false" ht="15" hidden="false" customHeight="false" outlineLevel="0" collapsed="false">
      <c r="A1" s="1"/>
      <c r="B1" s="2" t="s">
        <v>0</v>
      </c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1"/>
      <c r="B2" s="3" t="s">
        <v>136</v>
      </c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A3" s="1"/>
      <c r="B3" s="4" t="s">
        <v>137</v>
      </c>
      <c r="C3" s="1"/>
      <c r="D3" s="1"/>
      <c r="E3" s="1"/>
      <c r="F3" s="1"/>
      <c r="G3" s="1"/>
      <c r="H3" s="1"/>
    </row>
    <row r="5" customFormat="false" ht="15" hidden="false" customHeight="false" outlineLevel="0" collapsed="false">
      <c r="B5" s="11" t="s">
        <v>37</v>
      </c>
      <c r="C5" s="47" t="n">
        <f aca="false">Distribuição!C6</f>
        <v>5000</v>
      </c>
      <c r="D5" s="15" t="s">
        <v>138</v>
      </c>
    </row>
    <row r="6" customFormat="false" ht="15" hidden="false" customHeight="false" outlineLevel="0" collapsed="false">
      <c r="B6" s="11" t="s">
        <v>139</v>
      </c>
      <c r="C6" s="54" t="n">
        <f aca="false">Distribuição!C10</f>
        <v>0.1</v>
      </c>
      <c r="D6" s="15" t="s">
        <v>138</v>
      </c>
    </row>
    <row r="7" customFormat="false" ht="15" hidden="false" customHeight="false" outlineLevel="0" collapsed="false">
      <c r="B7" s="11" t="s">
        <v>140</v>
      </c>
      <c r="C7" s="47" t="n">
        <v>0</v>
      </c>
      <c r="D7" s="15" t="s">
        <v>141</v>
      </c>
    </row>
    <row r="8" customFormat="false" ht="15" hidden="false" customHeight="false" outlineLevel="0" collapsed="false">
      <c r="B8" s="11" t="s">
        <v>142</v>
      </c>
      <c r="C8" s="55" t="n">
        <v>0.08</v>
      </c>
      <c r="D8" s="15" t="s">
        <v>143</v>
      </c>
    </row>
    <row r="9" customFormat="false" ht="15" hidden="false" customHeight="false" outlineLevel="0" collapsed="false">
      <c r="B9" s="11" t="s">
        <v>144</v>
      </c>
      <c r="C9" s="55" t="n">
        <v>0.05</v>
      </c>
      <c r="D9" s="15" t="s">
        <v>145</v>
      </c>
    </row>
    <row r="10" customFormat="false" ht="15" hidden="false" customHeight="false" outlineLevel="0" collapsed="false">
      <c r="B10" s="11" t="s">
        <v>146</v>
      </c>
      <c r="C10" s="48" t="n">
        <f aca="false">C5*C6</f>
        <v>500</v>
      </c>
    </row>
    <row r="11" customFormat="false" ht="15" hidden="false" customHeight="false" outlineLevel="0" collapsed="false">
      <c r="B11" s="11" t="s">
        <v>147</v>
      </c>
      <c r="C11" s="56" t="n">
        <f aca="false">(1+C8)^(1/12)-1</f>
        <v>0.00643403011000343</v>
      </c>
    </row>
    <row r="13" customFormat="false" ht="30" hidden="false" customHeight="true" outlineLevel="0" collapsed="false">
      <c r="B13" s="36" t="s">
        <v>67</v>
      </c>
      <c r="C13" s="36" t="s">
        <v>148</v>
      </c>
      <c r="D13" s="36" t="s">
        <v>149</v>
      </c>
      <c r="E13" s="36" t="s">
        <v>150</v>
      </c>
      <c r="F13" s="36" t="s">
        <v>151</v>
      </c>
    </row>
    <row r="14" customFormat="false" ht="15" hidden="false" customHeight="false" outlineLevel="0" collapsed="false">
      <c r="B14" s="57" t="n">
        <v>1</v>
      </c>
      <c r="C14" s="20" t="n">
        <f aca="false">$C$10*(1+$C$9)^(B14-1)</f>
        <v>500</v>
      </c>
      <c r="D14" s="20" t="n">
        <f aca="false">$C$7+C14*12</f>
        <v>6000</v>
      </c>
      <c r="E14" s="20" t="n">
        <f aca="false">F14-D14</f>
        <v>216.943240257619</v>
      </c>
      <c r="F14" s="48" t="n">
        <f aca="false">$C$7*(1+$C$11)^12+IF($C$11=0,C14*12,C14*((1+$C$11)^12-1)/$C$11)</f>
        <v>6216.94324025762</v>
      </c>
    </row>
    <row r="15" customFormat="false" ht="15" hidden="false" customHeight="false" outlineLevel="0" collapsed="false">
      <c r="B15" s="57" t="n">
        <v>2</v>
      </c>
      <c r="C15" s="20" t="n">
        <f aca="false">$C$10*(1+$C$9)^(B15-1)</f>
        <v>525</v>
      </c>
      <c r="D15" s="20" t="n">
        <f aca="false">D14+C15*12</f>
        <v>12300</v>
      </c>
      <c r="E15" s="20" t="n">
        <f aca="false">F15-D15</f>
        <v>942.089101748727</v>
      </c>
      <c r="F15" s="48" t="n">
        <f aca="false">F14*(1+$C$11)^12+IF($C$11=0,C15*12,C15*((1+$C$11)^12-1)/$C$11)</f>
        <v>13242.0891017487</v>
      </c>
    </row>
    <row r="16" customFormat="false" ht="15" hidden="false" customHeight="false" outlineLevel="0" collapsed="false">
      <c r="B16" s="57" t="n">
        <v>3</v>
      </c>
      <c r="C16" s="20" t="n">
        <f aca="false">$C$10*(1+$C$9)^(B16-1)</f>
        <v>551.25</v>
      </c>
      <c r="D16" s="20" t="n">
        <f aca="false">D15+C16*12</f>
        <v>18915</v>
      </c>
      <c r="E16" s="20" t="n">
        <f aca="false">F16-D16</f>
        <v>2240.63615227264</v>
      </c>
      <c r="F16" s="48" t="n">
        <f aca="false">F15*(1+$C$11)^12+IF($C$11=0,C16*12,C16*((1+$C$11)^12-1)/$C$11)</f>
        <v>21155.6361522726</v>
      </c>
    </row>
    <row r="17" customFormat="false" ht="15" hidden="false" customHeight="false" outlineLevel="0" collapsed="false">
      <c r="B17" s="57" t="n">
        <v>4</v>
      </c>
      <c r="C17" s="20" t="n">
        <f aca="false">$C$10*(1+$C$9)^(B17-1)</f>
        <v>578.8125</v>
      </c>
      <c r="D17" s="20" t="n">
        <f aca="false">D16+C17*12</f>
        <v>25860.75</v>
      </c>
      <c r="E17" s="20" t="n">
        <f aca="false">F17-D17</f>
        <v>4184.22596295768</v>
      </c>
      <c r="F17" s="48" t="n">
        <f aca="false">F16*(1+$C$11)^12+IF($C$11=0,C17*12,C17*((1+$C$11)^12-1)/$C$11)</f>
        <v>30044.9759629577</v>
      </c>
    </row>
    <row r="18" customFormat="false" ht="15" hidden="false" customHeight="false" outlineLevel="0" collapsed="false">
      <c r="B18" s="58" t="n">
        <v>5</v>
      </c>
      <c r="C18" s="59" t="n">
        <f aca="false">$C$10*(1+$C$9)^(B18-1)</f>
        <v>607.753125</v>
      </c>
      <c r="D18" s="59" t="n">
        <f aca="false">D17+C18*12</f>
        <v>33153.7875</v>
      </c>
      <c r="E18" s="59" t="n">
        <f aca="false">F18-D18</f>
        <v>6851.51990442267</v>
      </c>
      <c r="F18" s="60" t="n">
        <f aca="false">F17*(1+$C$11)^12+IF($C$11=0,C18*12,C18*((1+$C$11)^12-1)/$C$11)</f>
        <v>40005.3074044227</v>
      </c>
    </row>
    <row r="19" customFormat="false" ht="15" hidden="false" customHeight="false" outlineLevel="0" collapsed="false">
      <c r="B19" s="57" t="n">
        <v>6</v>
      </c>
      <c r="C19" s="20" t="n">
        <f aca="false">$C$10*(1+$C$9)^(B19-1)</f>
        <v>638.14078125</v>
      </c>
      <c r="D19" s="20" t="n">
        <f aca="false">D18+C19*12</f>
        <v>40811.476875</v>
      </c>
      <c r="E19" s="20" t="n">
        <f aca="false">F19-D19</f>
        <v>10328.8251544263</v>
      </c>
      <c r="F19" s="48" t="n">
        <f aca="false">F18*(1+$C$11)^12+IF($C$11=0,C19*12,C19*((1+$C$11)^12-1)/$C$11)</f>
        <v>51140.3020294263</v>
      </c>
    </row>
    <row r="20" customFormat="false" ht="15" hidden="false" customHeight="false" outlineLevel="0" collapsed="false">
      <c r="B20" s="57" t="n">
        <v>7</v>
      </c>
      <c r="C20" s="20" t="n">
        <f aca="false">$C$10*(1+$C$9)^(B20-1)</f>
        <v>670.0478203125</v>
      </c>
      <c r="D20" s="20" t="n">
        <f aca="false">D19+C20*12</f>
        <v>48852.05071875</v>
      </c>
      <c r="E20" s="20" t="n">
        <f aca="false">F20-D20</f>
        <v>14710.7740073127</v>
      </c>
      <c r="F20" s="48" t="n">
        <f aca="false">F19*(1+$C$11)^12+IF($C$11=0,C20*12,C20*((1+$C$11)^12-1)/$C$11)</f>
        <v>63562.8247260627</v>
      </c>
    </row>
    <row r="21" customFormat="false" ht="15" hidden="false" customHeight="false" outlineLevel="0" collapsed="false">
      <c r="B21" s="57" t="n">
        <v>8</v>
      </c>
      <c r="C21" s="20" t="n">
        <f aca="false">$C$10*(1+$C$9)^(B21-1)</f>
        <v>703.550211328125</v>
      </c>
      <c r="D21" s="20" t="n">
        <f aca="false">D20+C21*12</f>
        <v>57294.6532546875</v>
      </c>
      <c r="E21" s="20" t="n">
        <f aca="false">F21-D21</f>
        <v>20101.0609104566</v>
      </c>
      <c r="F21" s="48" t="n">
        <f aca="false">F20*(1+$C$11)^12+IF($C$11=0,C21*12,C21*((1+$C$11)^12-1)/$C$11)</f>
        <v>77395.7141651441</v>
      </c>
    </row>
    <row r="22" customFormat="false" ht="15" hidden="false" customHeight="false" outlineLevel="0" collapsed="false">
      <c r="B22" s="57" t="n">
        <v>9</v>
      </c>
      <c r="C22" s="20" t="n">
        <f aca="false">$C$10*(1+$C$9)^(B22-1)</f>
        <v>738.727721894532</v>
      </c>
      <c r="D22" s="20" t="n">
        <f aca="false">D21+C22*12</f>
        <v>66159.3859174219</v>
      </c>
      <c r="E22" s="20" t="n">
        <f aca="false">F22-D22</f>
        <v>26613.2420149799</v>
      </c>
      <c r="F22" s="48" t="n">
        <f aca="false">F21*(1+$C$11)^12+IF($C$11=0,C22*12,C22*((1+$C$11)^12-1)/$C$11)</f>
        <v>92772.6279324018</v>
      </c>
    </row>
    <row r="23" customFormat="false" ht="15" hidden="false" customHeight="false" outlineLevel="0" collapsed="false">
      <c r="B23" s="58" t="n">
        <v>10</v>
      </c>
      <c r="C23" s="59" t="n">
        <f aca="false">$C$10*(1+$C$9)^(B23-1)</f>
        <v>775.664107989258</v>
      </c>
      <c r="D23" s="59" t="n">
        <f aca="false">D22+C23*12</f>
        <v>75467.355213293</v>
      </c>
      <c r="E23" s="59" t="n">
        <f aca="false">F23-D23</f>
        <v>34371.6024194495</v>
      </c>
      <c r="F23" s="60" t="n">
        <f aca="false">F22*(1+$C$11)^12+IF($C$11=0,C23*12,C23*((1+$C$11)^12-1)/$C$11)</f>
        <v>109838.957632742</v>
      </c>
    </row>
    <row r="24" customFormat="false" ht="15" hidden="false" customHeight="false" outlineLevel="0" collapsed="false">
      <c r="B24" s="57" t="n">
        <v>11</v>
      </c>
      <c r="C24" s="20" t="n">
        <f aca="false">$C$10*(1+$C$9)^(B24-1)</f>
        <v>814.447313388721</v>
      </c>
      <c r="D24" s="20" t="n">
        <f aca="false">D23+C24*12</f>
        <v>85240.7229739576</v>
      </c>
      <c r="E24" s="20" t="n">
        <f aca="false">F24-D24</f>
        <v>43512.0967084402</v>
      </c>
      <c r="F24" s="48" t="n">
        <f aca="false">F23*(1+$C$11)^12+IF($C$11=0,C24*12,C24*((1+$C$11)^12-1)/$C$11)</f>
        <v>128752.819682398</v>
      </c>
    </row>
    <row r="25" customFormat="false" ht="15" hidden="false" customHeight="false" outlineLevel="0" collapsed="false">
      <c r="B25" s="57" t="n">
        <v>12</v>
      </c>
      <c r="C25" s="20" t="n">
        <f aca="false">$C$10*(1+$C$9)^(B25-1)</f>
        <v>855.169679058157</v>
      </c>
      <c r="D25" s="20" t="n">
        <f aca="false">D24+C25*12</f>
        <v>95502.7591226555</v>
      </c>
      <c r="E25" s="20" t="n">
        <f aca="false">F25-D25</f>
        <v>54183.3688453218</v>
      </c>
      <c r="F25" s="48" t="n">
        <f aca="false">F24*(1+$C$11)^12+IF($C$11=0,C25*12,C25*((1+$C$11)^12-1)/$C$11)</f>
        <v>149686.127967977</v>
      </c>
    </row>
    <row r="26" customFormat="false" ht="15" hidden="false" customHeight="false" outlineLevel="0" collapsed="false">
      <c r="B26" s="57" t="n">
        <v>13</v>
      </c>
      <c r="C26" s="20" t="n">
        <f aca="false">$C$10*(1+$C$9)^(B26-1)</f>
        <v>897.928163011065</v>
      </c>
      <c r="D26" s="20" t="n">
        <f aca="false">D25+C26*12</f>
        <v>106277.897078788</v>
      </c>
      <c r="E26" s="20" t="n">
        <f aca="false">F26-D26</f>
        <v>66547.8579731643</v>
      </c>
      <c r="F26" s="48" t="n">
        <f aca="false">F25*(1+$C$11)^12+IF($C$11=0,C26*12,C26*((1+$C$11)^12-1)/$C$11)</f>
        <v>172825.755051953</v>
      </c>
    </row>
    <row r="27" customFormat="false" ht="15" hidden="false" customHeight="false" outlineLevel="0" collapsed="false">
      <c r="B27" s="57" t="n">
        <v>14</v>
      </c>
      <c r="C27" s="20" t="n">
        <f aca="false">$C$10*(1+$C$9)^(B27-1)</f>
        <v>942.824571161618</v>
      </c>
      <c r="D27" s="20" t="n">
        <f aca="false">D26+C27*12</f>
        <v>117591.791932728</v>
      </c>
      <c r="E27" s="20" t="n">
        <f aca="false">F27-D27</f>
        <v>80782.9972122451</v>
      </c>
      <c r="F27" s="48" t="n">
        <f aca="false">F26*(1+$C$11)^12+IF($C$11=0,C27*12,C27*((1+$C$11)^12-1)/$C$11)</f>
        <v>198374.789144973</v>
      </c>
    </row>
    <row r="28" customFormat="false" ht="15" hidden="false" customHeight="false" outlineLevel="0" collapsed="false">
      <c r="B28" s="58" t="n">
        <v>15</v>
      </c>
      <c r="C28" s="59" t="n">
        <f aca="false">$C$10*(1+$C$9)^(B28-1)</f>
        <v>989.965799719699</v>
      </c>
      <c r="D28" s="59" t="n">
        <f aca="false">D27+C28*12</f>
        <v>129471.381529364</v>
      </c>
      <c r="E28" s="59" t="n">
        <f aca="false">F28-D28</f>
        <v>97082.5131205137</v>
      </c>
      <c r="F28" s="60" t="n">
        <f aca="false">F27*(1+$C$11)^12+IF($C$11=0,C28*12,C28*((1+$C$11)^12-1)/$C$11)</f>
        <v>226553.894649878</v>
      </c>
    </row>
    <row r="29" customFormat="false" ht="15" hidden="false" customHeight="false" outlineLevel="0" collapsed="false">
      <c r="B29" s="57" t="n">
        <v>16</v>
      </c>
      <c r="C29" s="20" t="n">
        <f aca="false">$C$10*(1+$C$9)^(B29-1)</f>
        <v>1039.46408970568</v>
      </c>
      <c r="D29" s="20" t="n">
        <f aca="false">D28+C29*12</f>
        <v>141944.950605832</v>
      </c>
      <c r="E29" s="20" t="n">
        <f aca="false">F29-D29</f>
        <v>115657.834108008</v>
      </c>
      <c r="F29" s="48" t="n">
        <f aca="false">F28*(1+$C$11)^12+IF($C$11=0,C29*12,C29*((1+$C$11)^12-1)/$C$11)</f>
        <v>257602.784713841</v>
      </c>
    </row>
    <row r="30" customFormat="false" ht="15" hidden="false" customHeight="false" outlineLevel="0" collapsed="false">
      <c r="B30" s="57" t="n">
        <v>17</v>
      </c>
      <c r="C30" s="20" t="n">
        <f aca="false">$C$10*(1+$C$9)^(B30-1)</f>
        <v>1091.43729419097</v>
      </c>
      <c r="D30" s="20" t="n">
        <f aca="false">D29+C30*12</f>
        <v>155042.198136124</v>
      </c>
      <c r="E30" s="20" t="n">
        <f aca="false">F30-D30</f>
        <v>136739.616771395</v>
      </c>
      <c r="F30" s="48" t="n">
        <f aca="false">F29*(1+$C$11)^12+IF($C$11=0,C30*12,C30*((1+$C$11)^12-1)/$C$11)</f>
        <v>291781.814907519</v>
      </c>
    </row>
    <row r="31" customFormat="false" ht="15" hidden="false" customHeight="false" outlineLevel="0" collapsed="false">
      <c r="B31" s="57" t="n">
        <v>18</v>
      </c>
      <c r="C31" s="20" t="n">
        <f aca="false">$C$10*(1+$C$9)^(B31-1)</f>
        <v>1146.00915890052</v>
      </c>
      <c r="D31" s="20" t="n">
        <f aca="false">D30+C31*12</f>
        <v>168794.30804293</v>
      </c>
      <c r="E31" s="20" t="n">
        <f aca="false">F31-D31</f>
        <v>160579.39984459</v>
      </c>
      <c r="F31" s="48" t="n">
        <f aca="false">F30*(1+$C$11)^12+IF($C$11=0,C31*12,C31*((1+$C$11)^12-1)/$C$11)</f>
        <v>329373.70788752</v>
      </c>
    </row>
    <row r="32" customFormat="false" ht="15" hidden="false" customHeight="false" outlineLevel="0" collapsed="false">
      <c r="B32" s="57" t="n">
        <v>19</v>
      </c>
      <c r="C32" s="20" t="n">
        <f aca="false">$C$10*(1+$C$9)^(B32-1)</f>
        <v>1203.30961684554</v>
      </c>
      <c r="D32" s="20" t="n">
        <f aca="false">D31+C32*12</f>
        <v>183234.023445077</v>
      </c>
      <c r="E32" s="20" t="n">
        <f aca="false">F32-D32</f>
        <v>187451.396250215</v>
      </c>
      <c r="F32" s="48" t="n">
        <f aca="false">F31*(1+$C$11)^12+IF($C$11=0,C32*12,C32*((1+$C$11)^12-1)/$C$11)</f>
        <v>370685.419695291</v>
      </c>
    </row>
    <row r="33" customFormat="false" ht="15" hidden="false" customHeight="false" outlineLevel="0" collapsed="false">
      <c r="B33" s="58" t="n">
        <v>20</v>
      </c>
      <c r="C33" s="59" t="n">
        <f aca="false">$C$10*(1+$C$9)^(B33-1)</f>
        <v>1263.47509768782</v>
      </c>
      <c r="D33" s="59" t="n">
        <f aca="false">D32+C33*12</f>
        <v>198395.724617331</v>
      </c>
      <c r="E33" s="59" t="n">
        <f aca="false">F33-D33</f>
        <v>217654.434589192</v>
      </c>
      <c r="F33" s="60" t="n">
        <f aca="false">F32*(1+$C$11)^12+IF($C$11=0,C33*12,C33*((1+$C$11)^12-1)/$C$11)</f>
        <v>416050.159206523</v>
      </c>
    </row>
    <row r="35" customFormat="false" ht="15" hidden="false" customHeight="false" outlineLevel="0" collapsed="false">
      <c r="B35" s="27" t="s">
        <v>152</v>
      </c>
      <c r="C35" s="27"/>
      <c r="D35" s="27"/>
      <c r="E35" s="27"/>
      <c r="F35" s="27"/>
    </row>
    <row r="37" customFormat="false" ht="17.35" hidden="false" customHeight="false" outlineLevel="0" collapsed="false">
      <c r="B37" s="61" t="s">
        <v>153</v>
      </c>
      <c r="C37" s="62" t="n">
        <f aca="false">F23</f>
        <v>109838.957632742</v>
      </c>
      <c r="D37" s="62"/>
    </row>
    <row r="38" customFormat="false" ht="17.35" hidden="false" customHeight="false" outlineLevel="0" collapsed="false">
      <c r="B38" s="61" t="s">
        <v>154</v>
      </c>
      <c r="C38" s="62" t="n">
        <f aca="false">F33</f>
        <v>416050.159206523</v>
      </c>
      <c r="D38" s="62"/>
    </row>
  </sheetData>
  <mergeCells count="3">
    <mergeCell ref="B35:F35"/>
    <mergeCell ref="C37:D37"/>
    <mergeCell ref="C38:D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302A"/>
    <pageSetUpPr fitToPage="false"/>
  </sheetPr>
  <dimension ref="A1:H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50"/>
    <col collapsed="false" customWidth="true" hidden="false" outlineLevel="0" max="4" min="4" style="0" width="18"/>
    <col collapsed="false" customWidth="true" hidden="false" outlineLevel="0" max="5" min="5" style="0" width="26"/>
    <col collapsed="false" customWidth="true" hidden="false" outlineLevel="0" max="6" min="6" style="0" width="22"/>
    <col collapsed="false" customWidth="true" hidden="false" outlineLevel="0" max="7" min="7" style="0" width="46"/>
    <col collapsed="false" customWidth="true" hidden="false" outlineLevel="0" max="8" min="8" style="0" width="3"/>
  </cols>
  <sheetData>
    <row r="1" customFormat="false" ht="15" hidden="false" customHeight="false" outlineLevel="0" collapsed="false">
      <c r="A1" s="1"/>
      <c r="B1" s="2" t="s">
        <v>0</v>
      </c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1"/>
      <c r="B2" s="3" t="s">
        <v>155</v>
      </c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A3" s="1"/>
      <c r="B3" s="4" t="s">
        <v>156</v>
      </c>
      <c r="C3" s="1"/>
      <c r="D3" s="1"/>
      <c r="E3" s="1"/>
      <c r="F3" s="1"/>
      <c r="G3" s="1"/>
      <c r="H3" s="1"/>
    </row>
    <row r="5" customFormat="false" ht="15" hidden="false" customHeight="false" outlineLevel="0" collapsed="false">
      <c r="B5" s="63" t="s">
        <v>157</v>
      </c>
      <c r="C5" s="63" t="s">
        <v>158</v>
      </c>
      <c r="D5" s="63" t="s">
        <v>159</v>
      </c>
      <c r="E5" s="63" t="s">
        <v>160</v>
      </c>
      <c r="F5" s="63" t="s">
        <v>161</v>
      </c>
      <c r="G5" s="63" t="s">
        <v>162</v>
      </c>
    </row>
    <row r="6" customFormat="false" ht="45.75" hidden="false" customHeight="true" outlineLevel="0" collapsed="false">
      <c r="B6" s="64" t="s">
        <v>163</v>
      </c>
      <c r="C6" s="65" t="s">
        <v>164</v>
      </c>
      <c r="D6" s="66" t="s">
        <v>165</v>
      </c>
      <c r="E6" s="65" t="s">
        <v>166</v>
      </c>
      <c r="F6" s="65" t="s">
        <v>167</v>
      </c>
      <c r="G6" s="65" t="s">
        <v>168</v>
      </c>
    </row>
    <row r="7" customFormat="false" ht="45.75" hidden="false" customHeight="true" outlineLevel="0" collapsed="false">
      <c r="B7" s="64" t="s">
        <v>101</v>
      </c>
      <c r="C7" s="65" t="s">
        <v>169</v>
      </c>
      <c r="D7" s="66" t="s">
        <v>165</v>
      </c>
      <c r="E7" s="65" t="s">
        <v>170</v>
      </c>
      <c r="F7" s="65" t="s">
        <v>171</v>
      </c>
      <c r="G7" s="65" t="s">
        <v>172</v>
      </c>
    </row>
    <row r="8" customFormat="false" ht="45.75" hidden="false" customHeight="true" outlineLevel="0" collapsed="false">
      <c r="B8" s="64" t="s">
        <v>173</v>
      </c>
      <c r="C8" s="65" t="s">
        <v>174</v>
      </c>
      <c r="D8" s="67" t="s">
        <v>175</v>
      </c>
      <c r="E8" s="65" t="s">
        <v>176</v>
      </c>
      <c r="F8" s="65" t="s">
        <v>177</v>
      </c>
      <c r="G8" s="65" t="s">
        <v>178</v>
      </c>
    </row>
    <row r="9" customFormat="false" ht="45.75" hidden="false" customHeight="true" outlineLevel="0" collapsed="false">
      <c r="B9" s="64" t="s">
        <v>179</v>
      </c>
      <c r="C9" s="65" t="s">
        <v>180</v>
      </c>
      <c r="D9" s="67" t="s">
        <v>175</v>
      </c>
      <c r="E9" s="65" t="s">
        <v>176</v>
      </c>
      <c r="F9" s="65" t="s">
        <v>181</v>
      </c>
      <c r="G9" s="65" t="s">
        <v>178</v>
      </c>
    </row>
    <row r="10" customFormat="false" ht="45.75" hidden="false" customHeight="true" outlineLevel="0" collapsed="false">
      <c r="B10" s="64" t="s">
        <v>182</v>
      </c>
      <c r="C10" s="65" t="s">
        <v>183</v>
      </c>
      <c r="D10" s="67" t="s">
        <v>184</v>
      </c>
      <c r="E10" s="65" t="s">
        <v>185</v>
      </c>
      <c r="F10" s="65" t="s">
        <v>186</v>
      </c>
      <c r="G10" s="65" t="s">
        <v>187</v>
      </c>
    </row>
    <row r="11" customFormat="false" ht="45.75" hidden="false" customHeight="true" outlineLevel="0" collapsed="false">
      <c r="B11" s="64" t="s">
        <v>188</v>
      </c>
      <c r="C11" s="65" t="s">
        <v>189</v>
      </c>
      <c r="D11" s="67" t="s">
        <v>184</v>
      </c>
      <c r="E11" s="65" t="s">
        <v>190</v>
      </c>
      <c r="F11" s="65" t="s">
        <v>191</v>
      </c>
      <c r="G11" s="65" t="s">
        <v>192</v>
      </c>
    </row>
    <row r="12" customFormat="false" ht="45.75" hidden="false" customHeight="true" outlineLevel="0" collapsed="false">
      <c r="B12" s="64" t="s">
        <v>193</v>
      </c>
      <c r="C12" s="65" t="s">
        <v>194</v>
      </c>
      <c r="D12" s="67" t="s">
        <v>195</v>
      </c>
      <c r="E12" s="65" t="s">
        <v>196</v>
      </c>
      <c r="F12" s="65" t="s">
        <v>186</v>
      </c>
      <c r="G12" s="65" t="s">
        <v>197</v>
      </c>
    </row>
    <row r="13" customFormat="false" ht="45.75" hidden="false" customHeight="true" outlineLevel="0" collapsed="false">
      <c r="B13" s="64" t="s">
        <v>103</v>
      </c>
      <c r="C13" s="65" t="s">
        <v>198</v>
      </c>
      <c r="D13" s="68" t="s">
        <v>199</v>
      </c>
      <c r="E13" s="65" t="s">
        <v>200</v>
      </c>
      <c r="F13" s="65" t="s">
        <v>201</v>
      </c>
      <c r="G13" s="65" t="s">
        <v>202</v>
      </c>
    </row>
    <row r="14" customFormat="false" ht="45.75" hidden="false" customHeight="true" outlineLevel="0" collapsed="false">
      <c r="B14" s="64" t="s">
        <v>203</v>
      </c>
      <c r="C14" s="65" t="s">
        <v>204</v>
      </c>
      <c r="D14" s="68" t="s">
        <v>199</v>
      </c>
      <c r="E14" s="65" t="s">
        <v>205</v>
      </c>
      <c r="F14" s="65" t="s">
        <v>206</v>
      </c>
      <c r="G14" s="65" t="s">
        <v>207</v>
      </c>
    </row>
    <row r="15" customFormat="false" ht="45.75" hidden="false" customHeight="true" outlineLevel="0" collapsed="false">
      <c r="B15" s="64" t="s">
        <v>208</v>
      </c>
      <c r="C15" s="65" t="s">
        <v>209</v>
      </c>
      <c r="D15" s="69" t="s">
        <v>210</v>
      </c>
      <c r="E15" s="65" t="s">
        <v>200</v>
      </c>
      <c r="F15" s="65" t="s">
        <v>211</v>
      </c>
      <c r="G15" s="65" t="s">
        <v>212</v>
      </c>
    </row>
    <row r="16" customFormat="false" ht="45.75" hidden="false" customHeight="true" outlineLevel="0" collapsed="false">
      <c r="B16" s="64" t="s">
        <v>213</v>
      </c>
      <c r="C16" s="65" t="s">
        <v>214</v>
      </c>
      <c r="D16" s="68" t="s">
        <v>215</v>
      </c>
      <c r="E16" s="65" t="s">
        <v>200</v>
      </c>
      <c r="F16" s="65" t="s">
        <v>206</v>
      </c>
      <c r="G16" s="65" t="s">
        <v>216</v>
      </c>
    </row>
    <row r="17" customFormat="false" ht="45.75" hidden="false" customHeight="true" outlineLevel="0" collapsed="false">
      <c r="B17" s="64" t="s">
        <v>217</v>
      </c>
      <c r="C17" s="65" t="s">
        <v>218</v>
      </c>
      <c r="D17" s="68" t="s">
        <v>219</v>
      </c>
      <c r="E17" s="65" t="s">
        <v>220</v>
      </c>
      <c r="F17" s="65" t="s">
        <v>221</v>
      </c>
      <c r="G17" s="65" t="s">
        <v>222</v>
      </c>
    </row>
    <row r="18" customFormat="false" ht="45.75" hidden="false" customHeight="true" outlineLevel="0" collapsed="false">
      <c r="B18" s="64" t="s">
        <v>223</v>
      </c>
      <c r="C18" s="65" t="s">
        <v>224</v>
      </c>
      <c r="D18" s="68" t="s">
        <v>219</v>
      </c>
      <c r="E18" s="65" t="s">
        <v>220</v>
      </c>
      <c r="F18" s="65" t="s">
        <v>221</v>
      </c>
      <c r="G18" s="65" t="s">
        <v>222</v>
      </c>
    </row>
    <row r="19" customFormat="false" ht="45.75" hidden="false" customHeight="true" outlineLevel="0" collapsed="false">
      <c r="B19" s="64" t="s">
        <v>225</v>
      </c>
      <c r="C19" s="65" t="s">
        <v>226</v>
      </c>
      <c r="D19" s="67" t="s">
        <v>195</v>
      </c>
      <c r="E19" s="65" t="s">
        <v>227</v>
      </c>
      <c r="F19" s="65" t="s">
        <v>228</v>
      </c>
      <c r="G19" s="65" t="s">
        <v>229</v>
      </c>
    </row>
    <row r="20" customFormat="false" ht="45.75" hidden="false" customHeight="true" outlineLevel="0" collapsed="false">
      <c r="B20" s="64" t="s">
        <v>230</v>
      </c>
      <c r="C20" s="65" t="s">
        <v>231</v>
      </c>
      <c r="D20" s="65" t="s">
        <v>232</v>
      </c>
      <c r="E20" s="65" t="s">
        <v>232</v>
      </c>
      <c r="F20" s="65" t="s">
        <v>232</v>
      </c>
      <c r="G20" s="65" t="s">
        <v>232</v>
      </c>
    </row>
    <row r="22" customFormat="false" ht="31.5" hidden="false" customHeight="true" outlineLevel="0" collapsed="false">
      <c r="B22" s="70" t="s">
        <v>233</v>
      </c>
      <c r="C22" s="70"/>
      <c r="D22" s="70"/>
      <c r="E22" s="70"/>
      <c r="F22" s="70"/>
      <c r="G22" s="70"/>
    </row>
    <row r="23" customFormat="false" ht="30" hidden="false" customHeight="true" outlineLevel="0" collapsed="false">
      <c r="B23" s="71" t="s">
        <v>234</v>
      </c>
      <c r="C23" s="71"/>
      <c r="D23" s="71"/>
      <c r="E23" s="71"/>
      <c r="F23" s="71"/>
      <c r="G23" s="71"/>
    </row>
  </sheetData>
  <mergeCells count="2">
    <mergeCell ref="B22:G22"/>
    <mergeCell ref="B23:G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302A"/>
    <pageSetUpPr fitToPage="false"/>
  </sheetPr>
  <dimension ref="A1:E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6"/>
    <col collapsed="false" customWidth="true" hidden="false" outlineLevel="0" max="3" min="3" style="0" width="22"/>
    <col collapsed="false" customWidth="true" hidden="false" outlineLevel="0" max="4" min="4" style="0" width="3"/>
  </cols>
  <sheetData>
    <row r="1" customFormat="false" ht="15" hidden="false" customHeight="false" outlineLevel="0" collapsed="false">
      <c r="A1" s="1"/>
      <c r="B1" s="2" t="s">
        <v>0</v>
      </c>
      <c r="C1" s="1"/>
      <c r="D1" s="1"/>
      <c r="E1" s="1"/>
    </row>
    <row r="2" customFormat="false" ht="30" hidden="false" customHeight="true" outlineLevel="0" collapsed="false">
      <c r="A2" s="1"/>
      <c r="B2" s="3" t="s">
        <v>235</v>
      </c>
      <c r="C2" s="1"/>
      <c r="D2" s="1"/>
      <c r="E2" s="1"/>
    </row>
    <row r="3" customFormat="false" ht="15" hidden="false" customHeight="false" outlineLevel="0" collapsed="false">
      <c r="A3" s="1"/>
      <c r="B3" s="4" t="s">
        <v>236</v>
      </c>
      <c r="C3" s="1"/>
      <c r="D3" s="1"/>
      <c r="E3" s="1"/>
    </row>
    <row r="4" customFormat="false" ht="15" hidden="false" customHeight="false" outlineLevel="0" collapsed="false">
      <c r="B4" s="72" t="s">
        <v>62</v>
      </c>
      <c r="C4" s="72" t="s">
        <v>237</v>
      </c>
    </row>
    <row r="5" customFormat="false" ht="15" hidden="false" customHeight="false" outlineLevel="0" collapsed="false">
      <c r="B5" s="32" t="s">
        <v>68</v>
      </c>
      <c r="C5" s="32" t="s">
        <v>43</v>
      </c>
      <c r="E5" s="15" t="s">
        <v>238</v>
      </c>
    </row>
    <row r="6" customFormat="false" ht="15" hidden="false" customHeight="false" outlineLevel="0" collapsed="false">
      <c r="B6" s="32" t="s">
        <v>239</v>
      </c>
      <c r="C6" s="32" t="s">
        <v>43</v>
      </c>
      <c r="E6" s="15" t="s">
        <v>240</v>
      </c>
    </row>
    <row r="7" customFormat="false" ht="15" hidden="false" customHeight="false" outlineLevel="0" collapsed="false">
      <c r="B7" s="32" t="s">
        <v>70</v>
      </c>
      <c r="C7" s="32" t="s">
        <v>43</v>
      </c>
    </row>
    <row r="8" customFormat="false" ht="15" hidden="false" customHeight="false" outlineLevel="0" collapsed="false">
      <c r="B8" s="32" t="s">
        <v>241</v>
      </c>
      <c r="C8" s="32" t="s">
        <v>43</v>
      </c>
    </row>
    <row r="9" customFormat="false" ht="15" hidden="false" customHeight="false" outlineLevel="0" collapsed="false">
      <c r="B9" s="32" t="s">
        <v>242</v>
      </c>
      <c r="C9" s="32" t="s">
        <v>43</v>
      </c>
    </row>
    <row r="10" customFormat="false" ht="15" hidden="false" customHeight="false" outlineLevel="0" collapsed="false">
      <c r="B10" s="32" t="s">
        <v>72</v>
      </c>
      <c r="C10" s="32" t="s">
        <v>43</v>
      </c>
    </row>
    <row r="11" customFormat="false" ht="15" hidden="false" customHeight="false" outlineLevel="0" collapsed="false">
      <c r="B11" s="32" t="s">
        <v>243</v>
      </c>
      <c r="C11" s="32" t="s">
        <v>43</v>
      </c>
    </row>
    <row r="12" customFormat="false" ht="15" hidden="false" customHeight="false" outlineLevel="0" collapsed="false">
      <c r="B12" s="32" t="s">
        <v>244</v>
      </c>
      <c r="C12" s="32" t="s">
        <v>43</v>
      </c>
    </row>
    <row r="13" customFormat="false" ht="15" hidden="false" customHeight="false" outlineLevel="0" collapsed="false">
      <c r="B13" s="32" t="s">
        <v>245</v>
      </c>
      <c r="C13" s="32" t="s">
        <v>43</v>
      </c>
    </row>
    <row r="14" customFormat="false" ht="15" hidden="false" customHeight="false" outlineLevel="0" collapsed="false">
      <c r="B14" s="32" t="s">
        <v>246</v>
      </c>
      <c r="C14" s="32" t="s">
        <v>43</v>
      </c>
    </row>
    <row r="15" customFormat="false" ht="15" hidden="false" customHeight="false" outlineLevel="0" collapsed="false">
      <c r="B15" s="32" t="s">
        <v>74</v>
      </c>
      <c r="C15" s="32" t="s">
        <v>43</v>
      </c>
    </row>
    <row r="16" customFormat="false" ht="15" hidden="false" customHeight="false" outlineLevel="0" collapsed="false">
      <c r="B16" s="32" t="s">
        <v>247</v>
      </c>
      <c r="C16" s="32" t="s">
        <v>43</v>
      </c>
    </row>
    <row r="17" customFormat="false" ht="15" hidden="false" customHeight="false" outlineLevel="0" collapsed="false">
      <c r="B17" s="32" t="s">
        <v>76</v>
      </c>
      <c r="C17" s="32" t="s">
        <v>43</v>
      </c>
    </row>
    <row r="18" customFormat="false" ht="15" hidden="false" customHeight="false" outlineLevel="0" collapsed="false">
      <c r="B18" s="32" t="s">
        <v>248</v>
      </c>
      <c r="C18" s="32" t="s">
        <v>43</v>
      </c>
    </row>
    <row r="19" customFormat="false" ht="15" hidden="false" customHeight="false" outlineLevel="0" collapsed="false">
      <c r="B19" s="32" t="s">
        <v>249</v>
      </c>
      <c r="C19" s="32" t="s">
        <v>43</v>
      </c>
    </row>
    <row r="20" customFormat="false" ht="15" hidden="false" customHeight="false" outlineLevel="0" collapsed="false">
      <c r="B20" s="32" t="s">
        <v>250</v>
      </c>
      <c r="C20" s="32" t="s">
        <v>43</v>
      </c>
    </row>
    <row r="21" customFormat="false" ht="15" hidden="false" customHeight="false" outlineLevel="0" collapsed="false">
      <c r="B21" s="32" t="s">
        <v>251</v>
      </c>
      <c r="C21" s="32" t="s">
        <v>43</v>
      </c>
    </row>
    <row r="22" customFormat="false" ht="15" hidden="false" customHeight="false" outlineLevel="0" collapsed="false">
      <c r="B22" s="32" t="s">
        <v>252</v>
      </c>
      <c r="C22" s="32" t="s">
        <v>43</v>
      </c>
    </row>
    <row r="23" customFormat="false" ht="15" hidden="false" customHeight="false" outlineLevel="0" collapsed="false">
      <c r="B23" s="32" t="s">
        <v>78</v>
      </c>
      <c r="C23" s="32" t="s">
        <v>47</v>
      </c>
    </row>
    <row r="24" customFormat="false" ht="15" hidden="false" customHeight="false" outlineLevel="0" collapsed="false">
      <c r="B24" s="32" t="s">
        <v>253</v>
      </c>
      <c r="C24" s="32" t="s">
        <v>47</v>
      </c>
    </row>
    <row r="25" customFormat="false" ht="15" hidden="false" customHeight="false" outlineLevel="0" collapsed="false">
      <c r="B25" s="32" t="s">
        <v>80</v>
      </c>
      <c r="C25" s="32" t="s">
        <v>47</v>
      </c>
    </row>
    <row r="26" customFormat="false" ht="15" hidden="false" customHeight="false" outlineLevel="0" collapsed="false">
      <c r="B26" s="32" t="s">
        <v>254</v>
      </c>
      <c r="C26" s="32" t="s">
        <v>47</v>
      </c>
    </row>
    <row r="27" customFormat="false" ht="15" hidden="false" customHeight="false" outlineLevel="0" collapsed="false">
      <c r="B27" s="32" t="s">
        <v>82</v>
      </c>
      <c r="C27" s="32" t="s">
        <v>49</v>
      </c>
    </row>
    <row r="28" customFormat="false" ht="15" hidden="false" customHeight="false" outlineLevel="0" collapsed="false">
      <c r="B28" s="32" t="s">
        <v>255</v>
      </c>
      <c r="C28" s="32" t="s">
        <v>49</v>
      </c>
    </row>
    <row r="29" customFormat="false" ht="15" hidden="false" customHeight="false" outlineLevel="0" collapsed="false">
      <c r="B29" s="32" t="s">
        <v>256</v>
      </c>
      <c r="C29" s="32" t="s">
        <v>49</v>
      </c>
    </row>
    <row r="30" customFormat="false" ht="15" hidden="false" customHeight="false" outlineLevel="0" collapsed="false">
      <c r="B30" s="32" t="s">
        <v>257</v>
      </c>
      <c r="C30" s="32" t="s">
        <v>49</v>
      </c>
    </row>
    <row r="31" customFormat="false" ht="15" hidden="false" customHeight="false" outlineLevel="0" collapsed="false">
      <c r="B31" s="32" t="s">
        <v>258</v>
      </c>
      <c r="C31" s="32" t="s">
        <v>49</v>
      </c>
    </row>
    <row r="32" customFormat="false" ht="15" hidden="false" customHeight="false" outlineLevel="0" collapsed="false">
      <c r="B32" s="32" t="s">
        <v>84</v>
      </c>
      <c r="C32" s="32" t="s">
        <v>51</v>
      </c>
    </row>
    <row r="33" customFormat="false" ht="15" hidden="false" customHeight="false" outlineLevel="0" collapsed="false">
      <c r="B33" s="32" t="s">
        <v>259</v>
      </c>
      <c r="C33" s="32" t="s">
        <v>51</v>
      </c>
    </row>
    <row r="34" customFormat="false" ht="15" hidden="false" customHeight="false" outlineLevel="0" collapsed="false">
      <c r="B34" s="32" t="s">
        <v>260</v>
      </c>
      <c r="C34" s="32" t="s">
        <v>51</v>
      </c>
    </row>
    <row r="35" customFormat="false" ht="15" hidden="false" customHeight="false" outlineLevel="0" collapsed="false">
      <c r="B35" s="32" t="s">
        <v>261</v>
      </c>
      <c r="C35" s="32" t="s">
        <v>51</v>
      </c>
    </row>
    <row r="36" customFormat="false" ht="15" hidden="false" customHeight="false" outlineLevel="0" collapsed="false">
      <c r="B36" s="32" t="s">
        <v>86</v>
      </c>
      <c r="C36" s="32" t="s">
        <v>51</v>
      </c>
    </row>
    <row r="37" customFormat="false" ht="15" hidden="false" customHeight="false" outlineLevel="0" collapsed="false">
      <c r="B37" s="32" t="s">
        <v>88</v>
      </c>
      <c r="C37" s="32" t="s">
        <v>53</v>
      </c>
    </row>
    <row r="38" customFormat="false" ht="15" hidden="false" customHeight="false" outlineLevel="0" collapsed="false">
      <c r="B38" s="32" t="s">
        <v>262</v>
      </c>
      <c r="C38" s="32" t="s">
        <v>53</v>
      </c>
    </row>
    <row r="39" customFormat="false" ht="15" hidden="false" customHeight="false" outlineLevel="0" collapsed="false">
      <c r="B39" s="32"/>
      <c r="C39" s="32"/>
    </row>
    <row r="40" customFormat="false" ht="15" hidden="false" customHeight="false" outlineLevel="0" collapsed="false">
      <c r="B40" s="32"/>
      <c r="C40" s="32"/>
    </row>
    <row r="41" customFormat="false" ht="15" hidden="false" customHeight="false" outlineLevel="0" collapsed="false">
      <c r="B41" s="32"/>
      <c r="C41" s="32"/>
    </row>
    <row r="42" customFormat="false" ht="15" hidden="false" customHeight="false" outlineLevel="0" collapsed="false">
      <c r="B42" s="32"/>
      <c r="C42" s="32"/>
    </row>
    <row r="43" customFormat="false" ht="15" hidden="false" customHeight="false" outlineLevel="0" collapsed="false">
      <c r="B43" s="32"/>
      <c r="C43" s="32"/>
    </row>
    <row r="44" customFormat="false" ht="15" hidden="false" customHeight="false" outlineLevel="0" collapsed="false">
      <c r="B44" s="32"/>
      <c r="C44" s="32"/>
    </row>
    <row r="45" customFormat="false" ht="15" hidden="false" customHeight="false" outlineLevel="0" collapsed="false">
      <c r="B45" s="32"/>
      <c r="C45" s="32"/>
    </row>
    <row r="46" customFormat="false" ht="15" hidden="false" customHeight="false" outlineLevel="0" collapsed="false">
      <c r="B46" s="32"/>
      <c r="C46" s="32"/>
    </row>
    <row r="47" customFormat="false" ht="15" hidden="false" customHeight="false" outlineLevel="0" collapsed="false">
      <c r="B47" s="32"/>
      <c r="C47" s="32"/>
    </row>
    <row r="48" customFormat="false" ht="15" hidden="false" customHeight="false" outlineLevel="0" collapsed="false">
      <c r="B48" s="32"/>
      <c r="C48" s="32"/>
    </row>
    <row r="49" customFormat="false" ht="15" hidden="false" customHeight="false" outlineLevel="0" collapsed="false">
      <c r="B49" s="32"/>
      <c r="C49" s="32"/>
    </row>
    <row r="50" customFormat="false" ht="15" hidden="false" customHeight="false" outlineLevel="0" collapsed="false">
      <c r="B50" s="32"/>
      <c r="C50" s="32"/>
    </row>
    <row r="51" customFormat="false" ht="15" hidden="false" customHeight="false" outlineLevel="0" collapsed="false">
      <c r="B51" s="32"/>
      <c r="C51" s="32"/>
    </row>
    <row r="52" customFormat="false" ht="15" hidden="false" customHeight="false" outlineLevel="0" collapsed="false">
      <c r="B52" s="32"/>
      <c r="C52" s="32"/>
    </row>
    <row r="53" customFormat="false" ht="15" hidden="false" customHeight="false" outlineLevel="0" collapsed="false">
      <c r="B53" s="32"/>
      <c r="C53" s="32"/>
    </row>
    <row r="54" customFormat="false" ht="15" hidden="false" customHeight="false" outlineLevel="0" collapsed="false">
      <c r="B54" s="32"/>
      <c r="C54" s="32"/>
    </row>
    <row r="55" customFormat="false" ht="15" hidden="false" customHeight="false" outlineLevel="0" collapsed="false">
      <c r="B55" s="32"/>
      <c r="C55" s="32"/>
    </row>
    <row r="56" customFormat="false" ht="15" hidden="false" customHeight="false" outlineLevel="0" collapsed="false">
      <c r="B56" s="32"/>
      <c r="C56" s="32"/>
    </row>
    <row r="57" customFormat="false" ht="15" hidden="false" customHeight="false" outlineLevel="0" collapsed="false">
      <c r="B57" s="32"/>
      <c r="C57" s="32"/>
    </row>
    <row r="58" customFormat="false" ht="15" hidden="false" customHeight="false" outlineLevel="0" collapsed="false">
      <c r="B58" s="32"/>
      <c r="C58" s="32"/>
    </row>
    <row r="59" customFormat="false" ht="15" hidden="false" customHeight="false" outlineLevel="0" collapsed="false">
      <c r="B59" s="32"/>
      <c r="C59" s="32"/>
    </row>
    <row r="60" customFormat="false" ht="15" hidden="false" customHeight="false" outlineLevel="0" collapsed="false">
      <c r="B60" s="32"/>
      <c r="C60" s="32"/>
    </row>
    <row r="61" customFormat="false" ht="15" hidden="false" customHeight="false" outlineLevel="0" collapsed="false">
      <c r="B61" s="32"/>
      <c r="C61" s="32"/>
    </row>
    <row r="62" customFormat="false" ht="15" hidden="false" customHeight="false" outlineLevel="0" collapsed="false">
      <c r="B62" s="32"/>
      <c r="C62" s="32"/>
    </row>
    <row r="63" customFormat="false" ht="15" hidden="false" customHeight="false" outlineLevel="0" collapsed="false">
      <c r="B63" s="32"/>
      <c r="C63" s="32"/>
    </row>
    <row r="64" customFormat="false" ht="15" hidden="false" customHeight="false" outlineLevel="0" collapsed="false">
      <c r="B64" s="32"/>
      <c r="C64" s="32"/>
    </row>
  </sheetData>
  <dataValidations count="1">
    <dataValidation allowBlank="true" error="Escolha um dos destinos da lista." errorStyle="stop" errorTitle="Destino" operator="between" showDropDown="false" showErrorMessage="true" showInputMessage="false" sqref="C5:C64" type="list">
      <formula1>"Pagar Contas,Doar,Sonhos,Se Pagar,Abundar (Curinga)"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2026-10-15T18:09:52Z</dcterms:created>
  <dc:creator>openpyxl</dc:creator>
  <dc:description/>
  <dc:language>en-US</dc:language>
  <cp:lastModifiedBy/>
  <dcterms:modified xsi:type="dcterms:W3CDTF">2026-10-15T15:09:55Z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